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workbookProtection workbookAlgorithmName="SHA-512" workbookHashValue="8Dc23OJ52fvnd/qP3qwvFfZ+Ew414tJj9x+SCk/fIoKWy8pUjEoGGm1DDc6L3oI5VaUrpKC+OT3QwBeHhD6sJg==" workbookSaltValue="HMnJBJnxlI2Sncir7O11SQ==" workbookSpinCount="100000" lockStructure="1"/>
  <bookViews>
    <workbookView xWindow="0" yWindow="0" windowWidth="28800" windowHeight="12330" activeTab="3"/>
  </bookViews>
  <sheets>
    <sheet name="EJECUCION PRESUPUESTARIA JULIO " sheetId="1" r:id="rId1"/>
    <sheet name="BALANCE GENERAL" sheetId="2" r:id="rId2"/>
    <sheet name="LIBRO BANCO" sheetId="4" r:id="rId3"/>
    <sheet name="ESTADO DE CUENTA DE SUPLIDOR" sheetId="3" r:id="rId4"/>
  </sheets>
  <definedNames>
    <definedName name="_xlnm.Print_Area" localSheetId="0">'EJECUCION PRESUPUESTARIA JULIO '!$A$1:$L$105</definedName>
    <definedName name="_xlnm.Print_Area" localSheetId="3">'ESTADO DE CUENTA DE SUPLIDOR'!$A$1:$E$93</definedName>
    <definedName name="_xlnm.Print_Area" localSheetId="2">'LIBRO BANCO'!$A$1:$F$93</definedName>
    <definedName name="_xlnm.Print_Titles" localSheetId="3">'ESTADO DE CUENTA DE SUPLIDOR'!$1:$10</definedName>
    <definedName name="_xlnm.Print_Titles" localSheetId="2">'LIBRO BANCO'!$10:$10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E87" i="3"/>
  <c r="C74" i="1"/>
  <c r="D81" i="4"/>
  <c r="E81" i="4"/>
  <c r="E10" i="1" l="1"/>
  <c r="C11" i="1"/>
  <c r="C12" i="1"/>
  <c r="C13" i="1"/>
  <c r="C14" i="1"/>
  <c r="C17" i="1"/>
  <c r="C18" i="1"/>
  <c r="C19" i="1"/>
  <c r="C20" i="1"/>
  <c r="C21" i="1"/>
  <c r="C22" i="1"/>
  <c r="C23" i="1"/>
  <c r="C24" i="1"/>
  <c r="C25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5" i="1"/>
  <c r="C76" i="1"/>
  <c r="C77" i="1"/>
  <c r="C78" i="1"/>
  <c r="C79" i="1"/>
  <c r="C80" i="1"/>
  <c r="C81" i="1"/>
  <c r="C82" i="1"/>
  <c r="C83" i="1"/>
  <c r="C84" i="1"/>
  <c r="C85" i="1"/>
  <c r="C86" i="1"/>
  <c r="K52" i="1"/>
  <c r="K26" i="1"/>
  <c r="K16" i="1"/>
  <c r="K74" i="1" s="1"/>
  <c r="K87" i="1" s="1"/>
  <c r="K10" i="1"/>
  <c r="C25" i="2"/>
  <c r="C26" i="2" s="1"/>
  <c r="C21" i="2"/>
  <c r="C36" i="2" l="1"/>
  <c r="C32" i="2"/>
  <c r="C16" i="2"/>
  <c r="C27" i="2" l="1"/>
  <c r="C38" i="2" s="1"/>
  <c r="C39" i="2" s="1"/>
  <c r="J52" i="1" l="1"/>
  <c r="I52" i="1"/>
  <c r="H52" i="1"/>
  <c r="G52" i="1"/>
  <c r="F52" i="1"/>
  <c r="C52" i="1" s="1"/>
  <c r="J26" i="1"/>
  <c r="I26" i="1"/>
  <c r="H26" i="1"/>
  <c r="G26" i="1"/>
  <c r="F26" i="1"/>
  <c r="E26" i="1"/>
  <c r="D26" i="1"/>
  <c r="C26" i="1" s="1"/>
  <c r="J16" i="1"/>
  <c r="I16" i="1"/>
  <c r="H16" i="1"/>
  <c r="G16" i="1"/>
  <c r="F16" i="1"/>
  <c r="E16" i="1"/>
  <c r="D16" i="1"/>
  <c r="J10" i="1"/>
  <c r="I10" i="1"/>
  <c r="H10" i="1"/>
  <c r="G10" i="1"/>
  <c r="F10" i="1"/>
  <c r="D10" i="1"/>
  <c r="C16" i="1" l="1"/>
  <c r="C10" i="1"/>
  <c r="I74" i="1"/>
  <c r="I87" i="1" s="1"/>
  <c r="G74" i="1"/>
  <c r="G87" i="1" s="1"/>
  <c r="J74" i="1"/>
  <c r="J87" i="1" s="1"/>
  <c r="D74" i="1"/>
  <c r="F74" i="1"/>
  <c r="F87" i="1" s="1"/>
  <c r="E74" i="1"/>
  <c r="E87" i="1" s="1"/>
  <c r="H74" i="1"/>
  <c r="H87" i="1" s="1"/>
  <c r="D87" i="1" l="1"/>
  <c r="C87" i="1" s="1"/>
</calcChain>
</file>

<file path=xl/sharedStrings.xml><?xml version="1.0" encoding="utf-8"?>
<sst xmlns="http://schemas.openxmlformats.org/spreadsheetml/2006/main" count="428" uniqueCount="307">
  <si>
    <t>Ministerio de Hacienda</t>
  </si>
  <si>
    <t>Notas:</t>
  </si>
  <si>
    <t>DIRECCION GENERAL DEL CATASTRO NACIONAL</t>
  </si>
  <si>
    <t xml:space="preserve">1. Gasto devengado. </t>
  </si>
  <si>
    <t>Año 2021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</si>
  <si>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</si>
  <si>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</si>
  <si>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</si>
  <si>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</si>
  <si>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</si>
  <si>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</si>
  <si>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</si>
  <si>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</si>
  <si>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</si>
  <si>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</si>
  <si>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</si>
  <si>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</si>
  <si>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</si>
  <si>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</si>
  <si>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</si>
  <si>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</si>
  <si>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</si>
  <si>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</si>
  <si>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</si>
  <si>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</si>
  <si>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</si>
  <si>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</si>
  <si>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</si>
  <si>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</si>
  <si>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</si>
  <si>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</si>
  <si>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</si>
  <si>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</si>
  <si>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</si>
  <si>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</si>
  <si>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</si>
  <si>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</si>
  <si>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</si>
  <si>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</si>
  <si>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</si>
  <si>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</si>
  <si>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</si>
  <si>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</si>
  <si>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</si>
  <si>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</si>
  <si>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</si>
  <si>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</si>
  <si>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</si>
  <si>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</si>
  <si>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</si>
  <si>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</si>
  <si>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</si>
  <si>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</si>
  <si>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</si>
  <si>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</si>
  <si>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</si>
  <si>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</si>
  <si>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</si>
  <si>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</si>
  <si>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</si>
  <si>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</si>
  <si>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</si>
  <si>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</si>
  <si>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</si>
  <si>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</si>
  <si>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</si>
  <si>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</si>
  <si>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</si>
  <si>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</si>
  <si>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</si>
  <si>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</si>
  <si>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</si>
  <si>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</si>
  <si>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</si>
  <si>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</si>
  <si>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</si>
  <si>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</si>
  <si>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</si>
  <si>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</si>
  <si>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</si>
  <si>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</si>
  <si>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</si>
  <si>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</si>
  <si>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</si>
  <si>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</si>
  <si>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</si>
  <si>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</si>
  <si>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</si>
  <si>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</si>
  <si>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</si>
  <si>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</si>
  <si>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</si>
  <si>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</si>
  <si>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</si>
  <si>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</si>
  <si>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</si>
  <si>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[10, 20, 70]</t>
  </si>
  <si>
    <t>Fecha de registro: hasta el [31] de [07] del [2021]</t>
  </si>
  <si>
    <t>Fecha de imputación: hasta el [31] de [07] del [2021]</t>
  </si>
  <si>
    <t>JACOB ASCENCIÓN</t>
  </si>
  <si>
    <t>ENC. DEPTO. ADMINISTRATIVO Y FINANCIERO</t>
  </si>
  <si>
    <t>MINISTERIO DE HACIENDA</t>
  </si>
  <si>
    <t>REPUBLICA DOMINICANA</t>
  </si>
  <si>
    <t>BALANCE GENERAL</t>
  </si>
  <si>
    <t>(VALORES EN RD$)</t>
  </si>
  <si>
    <t>ACTIVOS</t>
  </si>
  <si>
    <t>ACTIVOS CORRIENTES</t>
  </si>
  <si>
    <t>APROPICIACION NO PROGRAMADA</t>
  </si>
  <si>
    <t>DISPONIBLE CAJA CHICA</t>
  </si>
  <si>
    <t>0.00</t>
  </si>
  <si>
    <t>INVENTARIO SUMINISTRO DE OFICINA</t>
  </si>
  <si>
    <t>TOTAL DE ACTIVOS CORRIENTES</t>
  </si>
  <si>
    <t>ACTIVOS NO CORRIENTES</t>
  </si>
  <si>
    <t>ACTIVOS FIJOS</t>
  </si>
  <si>
    <t>DESPRECIACION ACUMULADA</t>
  </si>
  <si>
    <t>SEGURO DE VEHICULOS</t>
  </si>
  <si>
    <t>DEPOSITOS Y FIANZAS</t>
  </si>
  <si>
    <t>LICENCIA DE COMPUTADORA</t>
  </si>
  <si>
    <t xml:space="preserve">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</si>
  <si>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</si>
  <si>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</si>
  <si>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</si>
  <si>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</si>
  <si>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</si>
  <si>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PASIVOS NO CORRIENTES</t>
  </si>
  <si>
    <t>DEUDA A LARGO PLAZO</t>
  </si>
  <si>
    <t>TOTAL  PASIVOS NO CORRIENTES</t>
  </si>
  <si>
    <t>PATRIMONIO</t>
  </si>
  <si>
    <t xml:space="preserve">TOTAL  PASIVO Y PATRIMONIO </t>
  </si>
  <si>
    <t>Jacob Ascención</t>
  </si>
  <si>
    <t>Enc. Depto. Administrativo y Financiero</t>
  </si>
  <si>
    <t xml:space="preserve">                             </t>
  </si>
  <si>
    <t xml:space="preserve"> Estado de cuenta suplidores </t>
  </si>
  <si>
    <t>FECHA DE REGISTRO</t>
  </si>
  <si>
    <t xml:space="preserve">NO. DE FACTURA </t>
  </si>
  <si>
    <t>NOMBRE DEL ACREEDOR</t>
  </si>
  <si>
    <t>CONCEPTO</t>
  </si>
  <si>
    <t xml:space="preserve"> MONTO DE LA DEUDA EN RD$ </t>
  </si>
  <si>
    <t>ARQUIFULL</t>
  </si>
  <si>
    <t>COMPRA DE MOBILIARIO</t>
  </si>
  <si>
    <t>OFISERVICIOS DOMINICANOS</t>
  </si>
  <si>
    <t>INSUMO DE INFORMATICA</t>
  </si>
  <si>
    <t>GEPISA, SRL</t>
  </si>
  <si>
    <t>REPRACION Y MANTENIMIENTO DE AIRE ACONDICIONADO</t>
  </si>
  <si>
    <t xml:space="preserve">JARDIN ILUSIONES </t>
  </si>
  <si>
    <t>SERVICIOS DE ALMUERZOS</t>
  </si>
  <si>
    <t>IDENTIFICACIONES COMERCIALES</t>
  </si>
  <si>
    <t>ADQUISICION DE INSUMOS DE OFICINA</t>
  </si>
  <si>
    <t>BONANZA DOMINICANA</t>
  </si>
  <si>
    <t>MANTENIMIENTO DE VEHICULO</t>
  </si>
  <si>
    <t>JARDIN ILUSIONES</t>
  </si>
  <si>
    <t>SERVICIO DE FRUIT PUNCH</t>
  </si>
  <si>
    <t>JARDIN ILUSIONES, S A</t>
  </si>
  <si>
    <t>SERVICIOS DE CATERING</t>
  </si>
  <si>
    <t>UNIVERSIDAD AUTONOMA DE SANTO DOMINGO</t>
  </si>
  <si>
    <t>DIPLOMADO EN GERENCIA DE RECURSOS HUMANOS</t>
  </si>
  <si>
    <t>INSTITUTO DE TASADORES DOMINICANOS</t>
  </si>
  <si>
    <t>XXX CONGRESO PANAMERICANO DE VALUACION 2015</t>
  </si>
  <si>
    <t>CODIA</t>
  </si>
  <si>
    <t>CAPACITACION ANALISIS DE COSTO Y PRESUPUESTO</t>
  </si>
  <si>
    <t>PALMA MAGNA, SRL</t>
  </si>
  <si>
    <t>ADQUISICION DE INSECTICIDA Y CLORO</t>
  </si>
  <si>
    <t>ADQUISICION DE MATERIALES TECNOLOGICOS</t>
  </si>
  <si>
    <t>INVERSIONES PEÑAFA, SRL</t>
  </si>
  <si>
    <t>ADQUISICON DE GOMAS Y REPARACION DE VEHICULO</t>
  </si>
  <si>
    <t>CERTV</t>
  </si>
  <si>
    <t>PAGO DEL 10% SEGÚN LEY</t>
  </si>
  <si>
    <t>FD-1008497</t>
  </si>
  <si>
    <t>SOLUCIONES CORPORATIVAS (SOLUCORP), SRL</t>
  </si>
  <si>
    <t>ADQUISICIÓN DE POWER SUPPLY</t>
  </si>
  <si>
    <t>FD-1008516</t>
  </si>
  <si>
    <t>ADFQUISICION DE POWER SUPLY</t>
  </si>
  <si>
    <t>PYM FERRETERIA, SRL</t>
  </si>
  <si>
    <t>ADQUISICION DE ESCALERAS TIPO TIJERA</t>
  </si>
  <si>
    <t>ADQUISICION DE MANGUERAS DE AGUA</t>
  </si>
  <si>
    <t>ADQUISICION DE CONOS GRANDE</t>
  </si>
  <si>
    <t>FD-1008673</t>
  </si>
  <si>
    <t>ADQUISICION DE MATERIALES GASTABLE DE OFICINA</t>
  </si>
  <si>
    <t>AMERICAN SENTRY</t>
  </si>
  <si>
    <t>ADQUISICION DE EXTINTORES Y SEÑALES DE RUTA</t>
  </si>
  <si>
    <t>RECARGA DE EXTINTORES</t>
  </si>
  <si>
    <t>RTVD</t>
  </si>
  <si>
    <t>40-20519</t>
  </si>
  <si>
    <t>PUBLICACIONES AHORA, S.A.</t>
  </si>
  <si>
    <t>RENOVACION DE PERIODICO</t>
  </si>
  <si>
    <t>IMPREPAP IMPRESOS Y PAPELERIA, SRL</t>
  </si>
  <si>
    <t>AQUISICION DE IMPRESOS</t>
  </si>
  <si>
    <t>SANTO DOMINGO MOTORS COMPANY, SA</t>
  </si>
  <si>
    <t>MANENIMIENTO Y REPARACION DE VEHICULO</t>
  </si>
  <si>
    <t>SANDRA MARIA BAEZ</t>
  </si>
  <si>
    <t>SERVICIOS DE NOTARIZACION DE CONTRATOS</t>
  </si>
  <si>
    <t>ACE CARIBBEAN SECURITY, SRL</t>
  </si>
  <si>
    <t>ADQUISICION DE MATERIALES DE HIGIENE</t>
  </si>
  <si>
    <t>SUPLICORP, SRL</t>
  </si>
  <si>
    <t>ADQUISICION DE MASCARILLAS DE TELA Y GORRAS (PROGEF)</t>
  </si>
  <si>
    <t>SOLUCIONES TECNOLOGICAS EMPRESARIALES,SRL</t>
  </si>
  <si>
    <t>ADQUISICION DE TONERS (PROGEF)</t>
  </si>
  <si>
    <t>AH EDITORA OFFSET, SRL</t>
  </si>
  <si>
    <t>ADQUISICION DE IMPRESOS</t>
  </si>
  <si>
    <t>INTERDECO, SRL</t>
  </si>
  <si>
    <t>ADQUISICION DE ALFOMBRA DE GOMA SINTETICA</t>
  </si>
  <si>
    <t>EDITORA LISTIN DIARIO</t>
  </si>
  <si>
    <t xml:space="preserve">RENOVACION ANUAL DE PERIODICO </t>
  </si>
  <si>
    <t>NEDERCORP INVESTMENT, SRL</t>
  </si>
  <si>
    <t>ADQUISICIONDE NEUMATICOS</t>
  </si>
  <si>
    <t>MARTINEZ TORRES TRAVELING, SRL</t>
  </si>
  <si>
    <t>SERVICIOS DE ALMUERZOS TALLER DE MANDOS DE MEDIOS</t>
  </si>
  <si>
    <t>SUPLIDORANACIONAL DE TECNOLOGIA SNT, SRL</t>
  </si>
  <si>
    <t>ADQUISICION DE TONERS</t>
  </si>
  <si>
    <t>MANTENIMIENTO Y REPARACION DE VEHICULO</t>
  </si>
  <si>
    <t>OMEGA TECH, S.A</t>
  </si>
  <si>
    <t>ADQUISICION DE MATERIALES DE TECNOLOGIA</t>
  </si>
  <si>
    <t>CASA JARABACOA, SRL</t>
  </si>
  <si>
    <t>ADQUISICION DE MOCHILAS Y CAPAS IMPERMEABLE</t>
  </si>
  <si>
    <t>GTG INDUSTRIAL, SRL</t>
  </si>
  <si>
    <t xml:space="preserve">SERVICIOS DE COMUNICACIÓN </t>
  </si>
  <si>
    <t>SERVICIOS DE INTERNET</t>
  </si>
  <si>
    <t>SERVICIOS DE FLOTA</t>
  </si>
  <si>
    <t>TOTALES EN RD$</t>
  </si>
  <si>
    <t>AGOSTO</t>
  </si>
  <si>
    <t>Libro Banco</t>
  </si>
  <si>
    <t>BANRESERVAS</t>
  </si>
  <si>
    <t xml:space="preserve">Cuenta Bancaria No: 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</si>
  <si>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</si>
  <si>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</si>
  <si>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</si>
  <si>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</si>
  <si>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</si>
  <si>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</si>
  <si>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</si>
  <si>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 xml:space="preserve">  Transferencia automatica Recibida</t>
  </si>
  <si>
    <t xml:space="preserve">   Aviso de Credito SIRIT</t>
  </si>
  <si>
    <t xml:space="preserve">  Aviso de Credito SIRIT</t>
  </si>
  <si>
    <t xml:space="preserve"> Transferencia automatica Recibida</t>
  </si>
  <si>
    <t xml:space="preserve">   Transferencia automatica Recibida</t>
  </si>
  <si>
    <t xml:space="preserve"> Aviso de Credito SIRIT</t>
  </si>
  <si>
    <t>Aviso de Credito SIRIT</t>
  </si>
  <si>
    <t>Transferencia automatica Recibida</t>
  </si>
  <si>
    <t xml:space="preserve">Del 01 al 31 de AGOSTO 2021                                                                                                                    </t>
  </si>
  <si>
    <t xml:space="preserve">INT162793107331                 </t>
  </si>
  <si>
    <t xml:space="preserve">INT162793108075               </t>
  </si>
  <si>
    <t xml:space="preserve">INT162799665067                </t>
  </si>
  <si>
    <t xml:space="preserve">INT162802124558            </t>
  </si>
  <si>
    <t xml:space="preserve">INT162809689900        </t>
  </si>
  <si>
    <t xml:space="preserve">INT162818020114            </t>
  </si>
  <si>
    <t xml:space="preserve">INT162879505499          </t>
  </si>
  <si>
    <t xml:space="preserve">INT162886713996        </t>
  </si>
  <si>
    <t xml:space="preserve">INT162887513353        </t>
  </si>
  <si>
    <t>06/08/2021    Traslado Fondos Cuentas Escr.
Emitida</t>
  </si>
  <si>
    <t xml:space="preserve"> Asignacion Cuota de Pago Debito</t>
  </si>
  <si>
    <t>Asignacion Cuota de Pago Debito</t>
  </si>
  <si>
    <t xml:space="preserve">INT162887514718                 </t>
  </si>
  <si>
    <t xml:space="preserve">INT162887887222        </t>
  </si>
  <si>
    <t xml:space="preserve">INT162887889176      </t>
  </si>
  <si>
    <t xml:space="preserve">INT162887889332     </t>
  </si>
  <si>
    <t xml:space="preserve">INT162888563860        </t>
  </si>
  <si>
    <t xml:space="preserve">INT162888564232 </t>
  </si>
  <si>
    <t xml:space="preserve">INT162888564930            </t>
  </si>
  <si>
    <t xml:space="preserve">INT162920693187         </t>
  </si>
  <si>
    <t xml:space="preserve">INT162921310016     </t>
  </si>
  <si>
    <t xml:space="preserve">INT162921311380     </t>
  </si>
  <si>
    <t xml:space="preserve">INT162922858622           </t>
  </si>
  <si>
    <t xml:space="preserve">INT162922858760   </t>
  </si>
  <si>
    <t xml:space="preserve">INT162929242097    </t>
  </si>
  <si>
    <t xml:space="preserve">INT162930042054      </t>
  </si>
  <si>
    <t xml:space="preserve">INT162938963808      </t>
  </si>
  <si>
    <t xml:space="preserve">INT162939703618          </t>
  </si>
  <si>
    <t xml:space="preserve">INT162939704157            </t>
  </si>
  <si>
    <t>INT162947631774</t>
  </si>
  <si>
    <t xml:space="preserve">INT162947632808    </t>
  </si>
  <si>
    <t xml:space="preserve">INT162973961311     </t>
  </si>
  <si>
    <t xml:space="preserve">INT162973961465    </t>
  </si>
  <si>
    <t xml:space="preserve">INT162974274354      </t>
  </si>
  <si>
    <t xml:space="preserve">INT162974954468    </t>
  </si>
  <si>
    <t>INT162975083141</t>
  </si>
  <si>
    <t xml:space="preserve">INT162983277509    </t>
  </si>
  <si>
    <t xml:space="preserve">INT162983278362      </t>
  </si>
  <si>
    <t xml:space="preserve">INT162991578863               </t>
  </si>
  <si>
    <t xml:space="preserve">INT162991579964               </t>
  </si>
  <si>
    <t xml:space="preserve">INT163000155050        </t>
  </si>
  <si>
    <t xml:space="preserve">INT163008865326           </t>
  </si>
  <si>
    <t xml:space="preserve">INT163008866852         </t>
  </si>
  <si>
    <t xml:space="preserve">INT163034381448           </t>
  </si>
  <si>
    <t xml:space="preserve">INT163035059557             </t>
  </si>
  <si>
    <t xml:space="preserve">INT163041626259         </t>
  </si>
  <si>
    <t>2/8/2021+11:71</t>
  </si>
  <si>
    <t>AL 31 DE AGOSTO DEL AÑO 2021</t>
  </si>
  <si>
    <t>En RD$157,819,830.73</t>
  </si>
  <si>
    <t>SEGUROS BANRESERVAS, SRL.</t>
  </si>
  <si>
    <t>RENOVACION DE POLIZA DE VEHICULOS</t>
  </si>
  <si>
    <t>SUNIX PETROLEUM, SRL.</t>
  </si>
  <si>
    <t>ADQUISICION DE TICKETS DE COMBUSTIBLE</t>
  </si>
  <si>
    <t>NOTARIZACION DE CONTRATO PARA USO DEL PROGEF</t>
  </si>
  <si>
    <t>TRAMERIA Y SOLUCIONES DE ALMACENAJE TSA, SRL</t>
  </si>
  <si>
    <t>ADQUISICION DE TRAMERIAS</t>
  </si>
  <si>
    <t>SUMINISTROS GUIPACK, SRL</t>
  </si>
  <si>
    <t>ADQUISICION DE MATERIALES E INSUMOS DE COCINA</t>
  </si>
  <si>
    <t>INSTITUTO TECNOLOGICO DE LAS AMERICAS, ITLA</t>
  </si>
  <si>
    <t>CAPACITACION, PARA EL PERSONAL DE TECNOLOGIA</t>
  </si>
  <si>
    <t>YSAIAS NUÑEZ SOLANO</t>
  </si>
  <si>
    <t>ADQUISICION DE CARPETA TROQUELADA</t>
  </si>
  <si>
    <t>ADQUISICION DE MATERIALES DE OFICINA</t>
  </si>
  <si>
    <t>CODETEL (711886847</t>
  </si>
  <si>
    <t>CODETEL (723673709)</t>
  </si>
  <si>
    <t>CODETEL (763028019)</t>
  </si>
  <si>
    <t>CODETEL (763309600)</t>
  </si>
  <si>
    <t>AL 31/08/2021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</si>
</sst>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_-;\-* #,##0.00_-;_-* &quot;-&quot;??_-;_-@_-"/>
    <numFmt numFmtId="165" formatCode="_([$RD$-1C0A]* #,##0.00_);_([$RD$-1C0A]* \(#,##0.00\);_([$RD$-1C0A]* &quot;-&quot;??_);_(@_)"/>
    <numFmt numFmtId="166" formatCode="#,##0.00;[Red]#,##0.00"/>
    <numFmt numFmtId="167" formatCode="0;[Red]0"/>
    <numFmt numFmtId="168" formatCode="[$-409]d\-mmm\-yyyy;@"/>
    <numFmt numFmtId="169" formatCode="dd/mm/yyyy;@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Arial"/>
      <family val="2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  <charset val="204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5" fillId="0" borderId="0"/>
  </cellStyleXfs>
  <cellXfs count="248">
    <xf numFmtId="0" fontId="0" fillId="0" borderId="0" xfId="0"/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wrapText="1"/>
    </xf>
    <xf numFmtId="0" fontId="3" fillId="0" borderId="0" xfId="2" applyFill="1" applyAlignment="1">
      <alignment wrapText="1"/>
    </xf>
    <xf numFmtId="0" fontId="3" fillId="0" borderId="0" xfId="2" applyFill="1" applyAlignment="1">
      <alignment horizontal="left" wrapText="1"/>
    </xf>
    <xf numFmtId="0" fontId="5" fillId="0" borderId="0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wrapText="1"/>
    </xf>
    <xf numFmtId="0" fontId="1" fillId="0" borderId="0" xfId="2" applyFont="1" applyFill="1" applyAlignment="1">
      <alignment horizontal="center" wrapText="1"/>
    </xf>
    <xf numFmtId="43" fontId="6" fillId="0" borderId="0" xfId="1" applyFont="1" applyFill="1" applyAlignment="1">
      <alignment wrapText="1"/>
    </xf>
    <xf numFmtId="43" fontId="1" fillId="0" borderId="0" xfId="3" applyFont="1" applyFill="1" applyBorder="1" applyAlignment="1">
      <alignment vertical="center" wrapText="1"/>
    </xf>
    <xf numFmtId="43" fontId="3" fillId="0" borderId="0" xfId="1" applyFont="1" applyFill="1" applyAlignment="1">
      <alignment wrapText="1"/>
    </xf>
    <xf numFmtId="0" fontId="2" fillId="0" borderId="5" xfId="2" applyFont="1" applyFill="1" applyBorder="1" applyAlignment="1">
      <alignment horizontal="left" vertical="center" wrapText="1"/>
    </xf>
    <xf numFmtId="0" fontId="3" fillId="0" borderId="5" xfId="2" applyFill="1" applyBorder="1" applyAlignment="1">
      <alignment wrapText="1"/>
    </xf>
    <xf numFmtId="43" fontId="3" fillId="0" borderId="5" xfId="1" applyFont="1" applyFill="1" applyBorder="1" applyAlignment="1">
      <alignment wrapText="1"/>
    </xf>
    <xf numFmtId="43" fontId="6" fillId="0" borderId="5" xfId="1" applyFont="1" applyFill="1" applyBorder="1" applyAlignment="1">
      <alignment wrapText="1"/>
    </xf>
    <xf numFmtId="43" fontId="6" fillId="0" borderId="6" xfId="1" applyFont="1" applyFill="1" applyBorder="1" applyAlignment="1">
      <alignment wrapText="1"/>
    </xf>
    <xf numFmtId="43" fontId="6" fillId="0" borderId="4" xfId="1" applyFont="1" applyFill="1" applyBorder="1" applyAlignment="1">
      <alignment wrapText="1"/>
    </xf>
    <xf numFmtId="0" fontId="2" fillId="0" borderId="4" xfId="2" applyFont="1" applyFill="1" applyBorder="1" applyAlignment="1">
      <alignment horizontal="left" vertical="center" wrapText="1"/>
    </xf>
    <xf numFmtId="43" fontId="2" fillId="0" borderId="4" xfId="3" applyFont="1" applyFill="1" applyBorder="1" applyAlignment="1">
      <alignment vertical="center" wrapText="1"/>
    </xf>
    <xf numFmtId="43" fontId="2" fillId="0" borderId="4" xfId="1" applyFont="1" applyFill="1" applyBorder="1" applyAlignment="1">
      <alignment vertical="center" wrapText="1"/>
    </xf>
    <xf numFmtId="0" fontId="7" fillId="0" borderId="0" xfId="2" applyFont="1" applyFill="1" applyAlignment="1">
      <alignment wrapText="1"/>
    </xf>
    <xf numFmtId="0" fontId="3" fillId="0" borderId="4" xfId="2" applyFill="1" applyBorder="1" applyAlignment="1">
      <alignment horizontal="left" vertical="center" wrapText="1"/>
    </xf>
    <xf numFmtId="43" fontId="0" fillId="0" borderId="4" xfId="1" applyFont="1" applyFill="1" applyBorder="1" applyAlignment="1">
      <alignment vertical="center" wrapText="1"/>
    </xf>
    <xf numFmtId="43" fontId="6" fillId="0" borderId="7" xfId="1" applyFont="1" applyFill="1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 shrinkToFit="1"/>
    </xf>
    <xf numFmtId="4" fontId="8" fillId="0" borderId="4" xfId="0" applyNumberFormat="1" applyFont="1" applyBorder="1" applyAlignment="1">
      <alignment horizontal="right" vertical="center" wrapText="1" indent="1" shrinkToFit="1"/>
    </xf>
    <xf numFmtId="43" fontId="8" fillId="0" borderId="4" xfId="1" applyFont="1" applyFill="1" applyBorder="1" applyAlignment="1">
      <alignment horizontal="right" vertical="center" wrapText="1" shrinkToFit="1"/>
    </xf>
    <xf numFmtId="43" fontId="8" fillId="0" borderId="7" xfId="1" applyFont="1" applyFill="1" applyBorder="1" applyAlignment="1">
      <alignment horizontal="right" vertical="center" wrapText="1" shrinkToFit="1"/>
    </xf>
    <xf numFmtId="43" fontId="3" fillId="0" borderId="0" xfId="2" applyNumberFormat="1" applyFill="1" applyAlignment="1">
      <alignment wrapText="1"/>
    </xf>
    <xf numFmtId="4" fontId="0" fillId="0" borderId="0" xfId="0" applyNumberFormat="1"/>
    <xf numFmtId="4" fontId="2" fillId="0" borderId="0" xfId="0" applyNumberFormat="1" applyFont="1"/>
    <xf numFmtId="43" fontId="3" fillId="0" borderId="4" xfId="1" applyFont="1" applyFill="1" applyBorder="1" applyAlignment="1">
      <alignment wrapText="1"/>
    </xf>
    <xf numFmtId="43" fontId="3" fillId="0" borderId="7" xfId="1" applyFont="1" applyFill="1" applyBorder="1" applyAlignment="1">
      <alignment wrapText="1"/>
    </xf>
    <xf numFmtId="43" fontId="9" fillId="0" borderId="4" xfId="1" applyFont="1" applyFill="1" applyBorder="1" applyAlignment="1">
      <alignment wrapText="1"/>
    </xf>
    <xf numFmtId="43" fontId="9" fillId="0" borderId="7" xfId="1" applyFont="1" applyFill="1" applyBorder="1" applyAlignment="1">
      <alignment wrapText="1"/>
    </xf>
    <xf numFmtId="43" fontId="10" fillId="0" borderId="4" xfId="1" applyFont="1" applyFill="1" applyBorder="1" applyAlignment="1">
      <alignment wrapText="1"/>
    </xf>
    <xf numFmtId="43" fontId="3" fillId="0" borderId="4" xfId="1" applyFont="1" applyFill="1" applyBorder="1" applyAlignment="1">
      <alignment vertical="center" wrapText="1"/>
    </xf>
    <xf numFmtId="43" fontId="2" fillId="0" borderId="4" xfId="1" applyFont="1" applyFill="1" applyBorder="1" applyAlignment="1">
      <alignment horizontal="center" vertical="center" wrapText="1"/>
    </xf>
    <xf numFmtId="0" fontId="3" fillId="0" borderId="8" xfId="2" applyFill="1" applyBorder="1" applyAlignment="1">
      <alignment wrapText="1"/>
    </xf>
    <xf numFmtId="43" fontId="3" fillId="0" borderId="8" xfId="1" applyFont="1" applyFill="1" applyBorder="1" applyAlignment="1">
      <alignment wrapText="1"/>
    </xf>
    <xf numFmtId="43" fontId="6" fillId="0" borderId="8" xfId="1" applyFont="1" applyFill="1" applyBorder="1" applyAlignment="1">
      <alignment wrapText="1"/>
    </xf>
    <xf numFmtId="43" fontId="6" fillId="0" borderId="9" xfId="1" applyFont="1" applyFill="1" applyBorder="1" applyAlignment="1">
      <alignment wrapText="1"/>
    </xf>
    <xf numFmtId="0" fontId="5" fillId="0" borderId="1" xfId="2" applyFont="1" applyFill="1" applyBorder="1" applyAlignment="1">
      <alignment horizontal="left" vertical="center" wrapText="1"/>
    </xf>
    <xf numFmtId="43" fontId="0" fillId="0" borderId="0" xfId="1" applyFont="1"/>
    <xf numFmtId="43" fontId="11" fillId="0" borderId="0" xfId="1" applyFont="1" applyFill="1" applyBorder="1" applyAlignment="1">
      <alignment horizontal="right"/>
    </xf>
    <xf numFmtId="43" fontId="12" fillId="0" borderId="10" xfId="1" applyFont="1" applyBorder="1" applyAlignment="1">
      <alignment horizontal="right" vertical="center"/>
    </xf>
    <xf numFmtId="0" fontId="3" fillId="0" borderId="0" xfId="2" applyAlignment="1"/>
    <xf numFmtId="43" fontId="11" fillId="0" borderId="0" xfId="1" applyFont="1" applyAlignment="1"/>
    <xf numFmtId="43" fontId="11" fillId="0" borderId="11" xfId="1" applyFont="1" applyFill="1" applyBorder="1" applyAlignment="1">
      <alignment horizontal="right"/>
    </xf>
    <xf numFmtId="4" fontId="13" fillId="0" borderId="0" xfId="1" applyNumberFormat="1" applyFont="1" applyAlignment="1"/>
    <xf numFmtId="43" fontId="11" fillId="0" borderId="0" xfId="1" applyFont="1" applyFill="1" applyAlignment="1"/>
    <xf numFmtId="43" fontId="13" fillId="0" borderId="0" xfId="1" applyFont="1" applyAlignment="1"/>
    <xf numFmtId="43" fontId="3" fillId="0" borderId="0" xfId="1" applyFont="1" applyAlignment="1"/>
    <xf numFmtId="0" fontId="13" fillId="0" borderId="0" xfId="2" applyFont="1" applyAlignment="1"/>
    <xf numFmtId="0" fontId="7" fillId="0" borderId="0" xfId="2" applyFont="1" applyAlignment="1"/>
    <xf numFmtId="0" fontId="11" fillId="0" borderId="0" xfId="2" applyFont="1" applyAlignment="1"/>
    <xf numFmtId="43" fontId="15" fillId="0" borderId="0" xfId="1" applyFont="1"/>
    <xf numFmtId="0" fontId="16" fillId="0" borderId="0" xfId="2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165" fontId="18" fillId="0" borderId="0" xfId="2" applyNumberFormat="1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14" fontId="23" fillId="0" borderId="19" xfId="0" applyNumberFormat="1" applyFont="1" applyBorder="1" applyAlignment="1">
      <alignment horizontal="center"/>
    </xf>
    <xf numFmtId="0" fontId="23" fillId="0" borderId="20" xfId="0" applyFont="1" applyBorder="1" applyAlignment="1">
      <alignment horizontal="left"/>
    </xf>
    <xf numFmtId="0" fontId="24" fillId="0" borderId="20" xfId="0" applyFont="1" applyBorder="1"/>
    <xf numFmtId="166" fontId="24" fillId="0" borderId="21" xfId="0" applyNumberFormat="1" applyFont="1" applyBorder="1"/>
    <xf numFmtId="14" fontId="25" fillId="0" borderId="22" xfId="0" applyNumberFormat="1" applyFont="1" applyBorder="1" applyAlignment="1">
      <alignment horizontal="center"/>
    </xf>
    <xf numFmtId="0" fontId="25" fillId="0" borderId="4" xfId="0" applyFont="1" applyBorder="1" applyAlignment="1">
      <alignment horizontal="left"/>
    </xf>
    <xf numFmtId="0" fontId="25" fillId="0" borderId="4" xfId="0" applyFont="1" applyBorder="1"/>
    <xf numFmtId="166" fontId="25" fillId="0" borderId="23" xfId="0" applyNumberFormat="1" applyFont="1" applyBorder="1"/>
    <xf numFmtId="0" fontId="25" fillId="2" borderId="4" xfId="5" applyFont="1" applyFill="1" applyBorder="1" applyAlignment="1">
      <alignment horizontal="left"/>
    </xf>
    <xf numFmtId="0" fontId="26" fillId="2" borderId="4" xfId="0" applyFont="1" applyFill="1" applyBorder="1"/>
    <xf numFmtId="4" fontId="25" fillId="2" borderId="23" xfId="0" applyNumberFormat="1" applyFont="1" applyFill="1" applyBorder="1" applyAlignment="1">
      <alignment horizontal="right"/>
    </xf>
    <xf numFmtId="166" fontId="25" fillId="0" borderId="23" xfId="0" applyNumberFormat="1" applyFont="1" applyBorder="1" applyAlignment="1">
      <alignment horizontal="right"/>
    </xf>
    <xf numFmtId="0" fontId="25" fillId="2" borderId="4" xfId="0" applyFont="1" applyFill="1" applyBorder="1" applyAlignment="1">
      <alignment horizontal="left"/>
    </xf>
    <xf numFmtId="0" fontId="25" fillId="2" borderId="4" xfId="0" applyFont="1" applyFill="1" applyBorder="1"/>
    <xf numFmtId="12" fontId="25" fillId="0" borderId="4" xfId="0" applyNumberFormat="1" applyFont="1" applyBorder="1" applyAlignment="1">
      <alignment horizontal="left"/>
    </xf>
    <xf numFmtId="167" fontId="25" fillId="0" borderId="4" xfId="0" applyNumberFormat="1" applyFont="1" applyBorder="1" applyAlignment="1">
      <alignment horizontal="left"/>
    </xf>
    <xf numFmtId="0" fontId="25" fillId="0" borderId="4" xfId="6" applyFont="1" applyBorder="1" applyAlignment="1">
      <alignment horizontal="left"/>
    </xf>
    <xf numFmtId="166" fontId="25" fillId="0" borderId="23" xfId="6" applyNumberFormat="1" applyFont="1" applyBorder="1" applyAlignment="1">
      <alignment horizontal="right"/>
    </xf>
    <xf numFmtId="0" fontId="26" fillId="0" borderId="4" xfId="0" applyFont="1" applyBorder="1"/>
    <xf numFmtId="4" fontId="25" fillId="0" borderId="23" xfId="0" applyNumberFormat="1" applyFont="1" applyBorder="1" applyAlignment="1">
      <alignment horizontal="right"/>
    </xf>
    <xf numFmtId="14" fontId="25" fillId="0" borderId="22" xfId="5" applyNumberFormat="1" applyFont="1" applyBorder="1" applyAlignment="1">
      <alignment horizontal="center"/>
    </xf>
    <xf numFmtId="0" fontId="26" fillId="0" borderId="4" xfId="0" applyFont="1" applyBorder="1" applyAlignment="1">
      <alignment horizontal="left"/>
    </xf>
    <xf numFmtId="0" fontId="25" fillId="0" borderId="4" xfId="5" applyFont="1" applyBorder="1" applyAlignment="1">
      <alignment horizontal="left"/>
    </xf>
    <xf numFmtId="4" fontId="25" fillId="0" borderId="23" xfId="5" applyNumberFormat="1" applyFont="1" applyBorder="1" applyAlignment="1">
      <alignment horizontal="right"/>
    </xf>
    <xf numFmtId="14" fontId="25" fillId="0" borderId="24" xfId="5" applyNumberFormat="1" applyFont="1" applyBorder="1" applyAlignment="1">
      <alignment horizontal="center"/>
    </xf>
    <xf numFmtId="0" fontId="25" fillId="0" borderId="8" xfId="0" applyFont="1" applyBorder="1" applyAlignment="1">
      <alignment horizontal="left"/>
    </xf>
    <xf numFmtId="0" fontId="25" fillId="0" borderId="8" xfId="6" applyFont="1" applyBorder="1" applyAlignment="1">
      <alignment horizontal="left"/>
    </xf>
    <xf numFmtId="4" fontId="25" fillId="0" borderId="25" xfId="5" applyNumberFormat="1" applyFont="1" applyBorder="1" applyAlignment="1">
      <alignment horizontal="right"/>
    </xf>
    <xf numFmtId="43" fontId="25" fillId="0" borderId="0" xfId="1" applyFont="1" applyFill="1" applyBorder="1" applyAlignment="1">
      <alignment horizontal="right"/>
    </xf>
    <xf numFmtId="43" fontId="0" fillId="0" borderId="0" xfId="0" applyNumberFormat="1"/>
    <xf numFmtId="0" fontId="29" fillId="0" borderId="0" xfId="0" applyFont="1"/>
    <xf numFmtId="0" fontId="12" fillId="0" borderId="0" xfId="2" applyFont="1" applyAlignment="1">
      <alignment vertical="center"/>
    </xf>
    <xf numFmtId="4" fontId="29" fillId="0" borderId="0" xfId="0" applyNumberFormat="1" applyFont="1"/>
    <xf numFmtId="0" fontId="3" fillId="0" borderId="0" xfId="2" applyFont="1" applyAlignment="1"/>
    <xf numFmtId="43" fontId="29" fillId="0" borderId="0" xfId="1" applyFont="1"/>
    <xf numFmtId="43" fontId="29" fillId="0" borderId="0" xfId="1" applyFont="1" applyFill="1"/>
    <xf numFmtId="164" fontId="29" fillId="0" borderId="0" xfId="0" applyNumberFormat="1" applyFont="1"/>
    <xf numFmtId="43" fontId="30" fillId="0" borderId="0" xfId="0" applyNumberFormat="1" applyFont="1"/>
    <xf numFmtId="43" fontId="13" fillId="0" borderId="12" xfId="1" applyFont="1" applyBorder="1" applyAlignment="1"/>
    <xf numFmtId="0" fontId="31" fillId="0" borderId="0" xfId="0" applyFont="1"/>
    <xf numFmtId="43" fontId="32" fillId="0" borderId="0" xfId="4" applyFont="1"/>
    <xf numFmtId="43" fontId="31" fillId="0" borderId="0" xfId="0" applyNumberFormat="1" applyFont="1"/>
    <xf numFmtId="43" fontId="12" fillId="0" borderId="12" xfId="1" applyFont="1" applyBorder="1" applyAlignment="1">
      <alignment horizontal="right" vertical="center"/>
    </xf>
    <xf numFmtId="43" fontId="2" fillId="0" borderId="0" xfId="1" applyFont="1" applyAlignment="1">
      <alignment horizontal="center" wrapText="1"/>
    </xf>
    <xf numFmtId="43" fontId="0" fillId="0" borderId="0" xfId="1" applyFont="1" applyAlignment="1">
      <alignment horizontal="center" wrapText="1"/>
    </xf>
    <xf numFmtId="4" fontId="3" fillId="0" borderId="0" xfId="2" applyNumberFormat="1" applyFill="1" applyAlignment="1">
      <alignment wrapText="1"/>
    </xf>
    <xf numFmtId="43" fontId="33" fillId="0" borderId="0" xfId="1" applyFont="1" applyFill="1" applyAlignment="1">
      <alignment vertical="center"/>
    </xf>
    <xf numFmtId="43" fontId="34" fillId="0" borderId="0" xfId="1" applyFont="1" applyFill="1" applyAlignment="1">
      <alignment vertical="center"/>
    </xf>
    <xf numFmtId="43" fontId="33" fillId="0" borderId="0" xfId="1" applyFont="1" applyFill="1" applyAlignment="1">
      <alignment horizontal="right" vertical="center"/>
    </xf>
    <xf numFmtId="43" fontId="34" fillId="0" borderId="0" xfId="1" applyFont="1" applyFill="1" applyAlignment="1"/>
    <xf numFmtId="43" fontId="33" fillId="0" borderId="0" xfId="1" applyFont="1" applyFill="1" applyAlignment="1"/>
    <xf numFmtId="43" fontId="34" fillId="0" borderId="0" xfId="1" applyFont="1" applyFill="1" applyAlignment="1">
      <alignment horizontal="right" vertical="center"/>
    </xf>
    <xf numFmtId="0" fontId="33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 vertical="center" wrapText="1"/>
    </xf>
    <xf numFmtId="0" fontId="33" fillId="0" borderId="0" xfId="0" applyFont="1" applyFill="1" applyAlignment="1">
      <alignment vertical="center"/>
    </xf>
    <xf numFmtId="0" fontId="33" fillId="0" borderId="0" xfId="0" applyFont="1" applyFill="1" applyAlignment="1">
      <alignment horizontal="right" vertical="center"/>
    </xf>
    <xf numFmtId="0" fontId="33" fillId="0" borderId="0" xfId="0" applyFont="1" applyFill="1" applyAlignment="1">
      <alignment wrapText="1"/>
    </xf>
    <xf numFmtId="0" fontId="34" fillId="0" borderId="0" xfId="0" applyFont="1" applyFill="1" applyAlignment="1">
      <alignment horizontal="left" vertical="center"/>
    </xf>
    <xf numFmtId="0" fontId="34" fillId="0" borderId="0" xfId="0" applyFont="1" applyFill="1" applyAlignment="1">
      <alignment horizontal="left" vertical="center" wrapText="1"/>
    </xf>
    <xf numFmtId="0" fontId="34" fillId="0" borderId="0" xfId="0" applyFont="1" applyFill="1" applyAlignment="1">
      <alignment vertical="center"/>
    </xf>
    <xf numFmtId="0" fontId="34" fillId="0" borderId="0" xfId="0" applyFont="1" applyFill="1" applyAlignment="1">
      <alignment horizontal="right" vertical="center"/>
    </xf>
    <xf numFmtId="0" fontId="34" fillId="0" borderId="0" xfId="0" applyFont="1" applyFill="1" applyAlignment="1">
      <alignment wrapText="1"/>
    </xf>
    <xf numFmtId="169" fontId="33" fillId="0" borderId="0" xfId="0" applyNumberFormat="1" applyFont="1" applyFill="1" applyAlignment="1">
      <alignment horizontal="center" vertical="top" shrinkToFit="1"/>
    </xf>
    <xf numFmtId="164" fontId="33" fillId="0" borderId="0" xfId="0" applyNumberFormat="1" applyFont="1" applyFill="1" applyAlignment="1">
      <alignment horizontal="right" vertical="center"/>
    </xf>
    <xf numFmtId="0" fontId="34" fillId="0" borderId="0" xfId="0" applyFont="1" applyFill="1" applyAlignment="1">
      <alignment horizontal="left"/>
    </xf>
    <xf numFmtId="0" fontId="34" fillId="0" borderId="0" xfId="0" applyFont="1" applyFill="1" applyAlignment="1">
      <alignment horizontal="left" wrapText="1"/>
    </xf>
    <xf numFmtId="0" fontId="34" fillId="0" borderId="0" xfId="0" applyFont="1" applyFill="1"/>
    <xf numFmtId="0" fontId="33" fillId="0" borderId="0" xfId="0" applyFont="1" applyFill="1" applyAlignment="1">
      <alignment horizontal="left"/>
    </xf>
    <xf numFmtId="0" fontId="33" fillId="0" borderId="0" xfId="0" applyFont="1" applyFill="1"/>
    <xf numFmtId="4" fontId="33" fillId="0" borderId="0" xfId="0" applyNumberFormat="1" applyFont="1" applyFill="1" applyAlignment="1">
      <alignment horizontal="left" vertical="center" wrapText="1"/>
    </xf>
    <xf numFmtId="0" fontId="33" fillId="0" borderId="0" xfId="0" applyFont="1" applyFill="1" applyAlignment="1">
      <alignment vertical="center" wrapText="1"/>
    </xf>
    <xf numFmtId="0" fontId="35" fillId="0" borderId="1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vertical="center"/>
    </xf>
    <xf numFmtId="43" fontId="36" fillId="0" borderId="2" xfId="1" applyFont="1" applyFill="1" applyBorder="1" applyAlignment="1">
      <alignment horizontal="right" vertical="center"/>
    </xf>
    <xf numFmtId="0" fontId="35" fillId="0" borderId="34" xfId="0" applyFont="1" applyFill="1" applyBorder="1" applyAlignment="1">
      <alignment wrapText="1"/>
    </xf>
    <xf numFmtId="0" fontId="37" fillId="0" borderId="4" xfId="0" applyFont="1" applyFill="1" applyBorder="1" applyAlignment="1">
      <alignment horizontal="left" vertical="top"/>
    </xf>
    <xf numFmtId="0" fontId="37" fillId="0" borderId="4" xfId="0" applyFont="1" applyFill="1" applyBorder="1" applyAlignment="1">
      <alignment vertical="top" wrapText="1"/>
    </xf>
    <xf numFmtId="2" fontId="37" fillId="0" borderId="4" xfId="0" applyNumberFormat="1" applyFont="1" applyFill="1" applyBorder="1" applyAlignment="1">
      <alignment horizontal="right" vertical="top" indent="2" shrinkToFit="1"/>
    </xf>
    <xf numFmtId="4" fontId="38" fillId="0" borderId="4" xfId="0" applyNumberFormat="1" applyFont="1" applyFill="1" applyBorder="1" applyAlignment="1">
      <alignment vertical="top" shrinkToFit="1"/>
    </xf>
    <xf numFmtId="0" fontId="18" fillId="0" borderId="0" xfId="0" applyFont="1" applyFill="1" applyAlignment="1">
      <alignment horizontal="right"/>
    </xf>
    <xf numFmtId="169" fontId="18" fillId="0" borderId="0" xfId="0" applyNumberFormat="1" applyFont="1" applyFill="1" applyAlignment="1">
      <alignment horizontal="right" shrinkToFit="1"/>
    </xf>
    <xf numFmtId="0" fontId="37" fillId="0" borderId="4" xfId="0" applyFont="1" applyFill="1" applyBorder="1" applyAlignment="1">
      <alignment horizontal="left" vertical="top" wrapText="1"/>
    </xf>
    <xf numFmtId="2" fontId="38" fillId="0" borderId="4" xfId="0" applyNumberFormat="1" applyFont="1" applyFill="1" applyBorder="1" applyAlignment="1">
      <alignment vertical="top" shrinkToFit="1"/>
    </xf>
    <xf numFmtId="4" fontId="37" fillId="0" borderId="4" xfId="0" applyNumberFormat="1" applyFont="1" applyFill="1" applyBorder="1" applyAlignment="1">
      <alignment horizontal="right" vertical="top" indent="2" shrinkToFit="1"/>
    </xf>
    <xf numFmtId="4" fontId="37" fillId="0" borderId="4" xfId="0" applyNumberFormat="1" applyFont="1" applyFill="1" applyBorder="1" applyAlignment="1">
      <alignment vertical="top" shrinkToFit="1"/>
    </xf>
    <xf numFmtId="2" fontId="37" fillId="0" borderId="4" xfId="0" applyNumberFormat="1" applyFont="1" applyFill="1" applyBorder="1" applyAlignment="1">
      <alignment vertical="top" shrinkToFit="1"/>
    </xf>
    <xf numFmtId="0" fontId="37" fillId="0" borderId="5" xfId="0" applyFont="1" applyFill="1" applyBorder="1" applyAlignment="1">
      <alignment horizontal="left" vertical="top"/>
    </xf>
    <xf numFmtId="0" fontId="37" fillId="0" borderId="5" xfId="0" applyFont="1" applyFill="1" applyBorder="1" applyAlignment="1">
      <alignment vertical="top" wrapText="1"/>
    </xf>
    <xf numFmtId="2" fontId="37" fillId="0" borderId="5" xfId="0" applyNumberFormat="1" applyFont="1" applyFill="1" applyBorder="1" applyAlignment="1">
      <alignment horizontal="right" vertical="top" indent="2" shrinkToFit="1"/>
    </xf>
    <xf numFmtId="4" fontId="38" fillId="0" borderId="5" xfId="0" applyNumberFormat="1" applyFont="1" applyFill="1" applyBorder="1" applyAlignment="1">
      <alignment vertical="top" shrinkToFit="1"/>
    </xf>
    <xf numFmtId="0" fontId="34" fillId="0" borderId="35" xfId="0" applyFont="1" applyFill="1" applyBorder="1" applyAlignment="1">
      <alignment horizontal="left" vertical="center"/>
    </xf>
    <xf numFmtId="1" fontId="34" fillId="0" borderId="36" xfId="0" applyNumberFormat="1" applyFont="1" applyFill="1" applyBorder="1" applyAlignment="1">
      <alignment horizontal="left" vertical="center" wrapText="1"/>
    </xf>
    <xf numFmtId="0" fontId="34" fillId="0" borderId="36" xfId="0" applyFont="1" applyFill="1" applyBorder="1" applyAlignment="1">
      <alignment vertical="center"/>
    </xf>
    <xf numFmtId="0" fontId="34" fillId="0" borderId="36" xfId="0" applyFont="1" applyFill="1" applyBorder="1" applyAlignment="1">
      <alignment horizontal="right" vertical="center"/>
    </xf>
    <xf numFmtId="43" fontId="34" fillId="0" borderId="36" xfId="1" applyFont="1" applyFill="1" applyBorder="1" applyAlignment="1">
      <alignment vertical="center"/>
    </xf>
    <xf numFmtId="0" fontId="34" fillId="0" borderId="37" xfId="0" applyFont="1" applyFill="1" applyBorder="1" applyAlignment="1">
      <alignment wrapText="1"/>
    </xf>
    <xf numFmtId="0" fontId="34" fillId="0" borderId="1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right" vertical="center"/>
    </xf>
    <xf numFmtId="43" fontId="34" fillId="0" borderId="2" xfId="1" applyFont="1" applyFill="1" applyBorder="1" applyAlignment="1">
      <alignment vertical="center"/>
    </xf>
    <xf numFmtId="43" fontId="34" fillId="0" borderId="34" xfId="1" applyFont="1" applyFill="1" applyBorder="1" applyAlignment="1">
      <alignment horizontal="right" vertical="center" wrapText="1" shrinkToFit="1"/>
    </xf>
    <xf numFmtId="0" fontId="34" fillId="0" borderId="2" xfId="0" applyFont="1" applyFill="1" applyBorder="1" applyAlignment="1">
      <alignment horizontal="center" vertical="center"/>
    </xf>
    <xf numFmtId="0" fontId="34" fillId="0" borderId="34" xfId="0" applyFont="1" applyFill="1" applyBorder="1" applyAlignment="1">
      <alignment horizontal="center" vertical="center" wrapText="1"/>
    </xf>
    <xf numFmtId="169" fontId="37" fillId="0" borderId="32" xfId="0" applyNumberFormat="1" applyFont="1" applyFill="1" applyBorder="1" applyAlignment="1">
      <alignment horizontal="left" wrapText="1" shrinkToFit="1"/>
    </xf>
    <xf numFmtId="4" fontId="37" fillId="0" borderId="33" xfId="0" applyNumberFormat="1" applyFont="1" applyFill="1" applyBorder="1" applyAlignment="1">
      <alignment horizontal="center" vertical="top" shrinkToFit="1"/>
    </xf>
    <xf numFmtId="169" fontId="37" fillId="0" borderId="22" xfId="0" applyNumberFormat="1" applyFont="1" applyFill="1" applyBorder="1" applyAlignment="1">
      <alignment horizontal="left" wrapText="1" shrinkToFit="1"/>
    </xf>
    <xf numFmtId="4" fontId="37" fillId="0" borderId="23" xfId="0" applyNumberFormat="1" applyFont="1" applyFill="1" applyBorder="1" applyAlignment="1">
      <alignment horizontal="center" vertical="top" shrinkToFit="1"/>
    </xf>
    <xf numFmtId="169" fontId="37" fillId="0" borderId="29" xfId="0" applyNumberFormat="1" applyFont="1" applyFill="1" applyBorder="1" applyAlignment="1">
      <alignment horizontal="left" wrapText="1" shrinkToFit="1"/>
    </xf>
    <xf numFmtId="0" fontId="37" fillId="0" borderId="30" xfId="0" applyFont="1" applyFill="1" applyBorder="1" applyAlignment="1">
      <alignment horizontal="left" vertical="top"/>
    </xf>
    <xf numFmtId="0" fontId="37" fillId="0" borderId="30" xfId="0" applyFont="1" applyFill="1" applyBorder="1" applyAlignment="1">
      <alignment vertical="top" wrapText="1"/>
    </xf>
    <xf numFmtId="2" fontId="37" fillId="0" borderId="30" xfId="0" applyNumberFormat="1" applyFont="1" applyFill="1" applyBorder="1" applyAlignment="1">
      <alignment horizontal="right" vertical="top" indent="2" shrinkToFit="1"/>
    </xf>
    <xf numFmtId="2" fontId="38" fillId="0" borderId="30" xfId="0" applyNumberFormat="1" applyFont="1" applyFill="1" applyBorder="1" applyAlignment="1">
      <alignment vertical="top" shrinkToFit="1"/>
    </xf>
    <xf numFmtId="4" fontId="37" fillId="0" borderId="31" xfId="0" applyNumberFormat="1" applyFont="1" applyFill="1" applyBorder="1" applyAlignment="1">
      <alignment horizontal="center" vertical="top" shrinkToFit="1"/>
    </xf>
    <xf numFmtId="169" fontId="37" fillId="0" borderId="19" xfId="0" applyNumberFormat="1" applyFont="1" applyFill="1" applyBorder="1" applyAlignment="1">
      <alignment horizontal="left" wrapText="1" shrinkToFit="1"/>
    </xf>
    <xf numFmtId="0" fontId="37" fillId="0" borderId="20" xfId="0" applyFont="1" applyFill="1" applyBorder="1" applyAlignment="1">
      <alignment horizontal="left" vertical="top"/>
    </xf>
    <xf numFmtId="0" fontId="37" fillId="0" borderId="20" xfId="0" applyFont="1" applyFill="1" applyBorder="1" applyAlignment="1">
      <alignment vertical="top" wrapText="1"/>
    </xf>
    <xf numFmtId="4" fontId="37" fillId="0" borderId="20" xfId="0" applyNumberFormat="1" applyFont="1" applyFill="1" applyBorder="1" applyAlignment="1">
      <alignment horizontal="right" vertical="top" indent="2" shrinkToFit="1"/>
    </xf>
    <xf numFmtId="4" fontId="38" fillId="0" borderId="20" xfId="0" applyNumberFormat="1" applyFont="1" applyFill="1" applyBorder="1" applyAlignment="1">
      <alignment vertical="top" shrinkToFit="1"/>
    </xf>
    <xf numFmtId="4" fontId="37" fillId="0" borderId="21" xfId="0" applyNumberFormat="1" applyFont="1" applyFill="1" applyBorder="1" applyAlignment="1">
      <alignment horizontal="center" vertical="top" shrinkToFit="1"/>
    </xf>
    <xf numFmtId="169" fontId="37" fillId="0" borderId="22" xfId="0" applyNumberFormat="1" applyFont="1" applyFill="1" applyBorder="1" applyAlignment="1">
      <alignment horizontal="left" vertical="top" shrinkToFit="1"/>
    </xf>
    <xf numFmtId="169" fontId="37" fillId="0" borderId="29" xfId="0" applyNumberFormat="1" applyFont="1" applyFill="1" applyBorder="1" applyAlignment="1">
      <alignment horizontal="left" vertical="top" shrinkToFit="1"/>
    </xf>
    <xf numFmtId="0" fontId="37" fillId="0" borderId="30" xfId="0" applyFont="1" applyFill="1" applyBorder="1" applyAlignment="1">
      <alignment horizontal="left" vertical="top" wrapText="1"/>
    </xf>
    <xf numFmtId="4" fontId="37" fillId="0" borderId="30" xfId="0" applyNumberFormat="1" applyFont="1" applyFill="1" applyBorder="1" applyAlignment="1">
      <alignment vertical="top" shrinkToFit="1"/>
    </xf>
    <xf numFmtId="169" fontId="37" fillId="0" borderId="19" xfId="0" applyNumberFormat="1" applyFont="1" applyFill="1" applyBorder="1" applyAlignment="1">
      <alignment horizontal="left" vertical="top" shrinkToFit="1"/>
    </xf>
    <xf numFmtId="0" fontId="37" fillId="0" borderId="20" xfId="0" applyFont="1" applyFill="1" applyBorder="1" applyAlignment="1">
      <alignment horizontal="left" vertical="top" wrapText="1"/>
    </xf>
    <xf numFmtId="2" fontId="37" fillId="0" borderId="20" xfId="0" applyNumberFormat="1" applyFont="1" applyFill="1" applyBorder="1" applyAlignment="1">
      <alignment horizontal="right" vertical="top" indent="2" shrinkToFit="1"/>
    </xf>
    <xf numFmtId="4" fontId="37" fillId="0" borderId="20" xfId="0" applyNumberFormat="1" applyFont="1" applyFill="1" applyBorder="1" applyAlignment="1">
      <alignment vertical="top" shrinkToFit="1"/>
    </xf>
    <xf numFmtId="2" fontId="37" fillId="0" borderId="20" xfId="0" applyNumberFormat="1" applyFont="1" applyFill="1" applyBorder="1" applyAlignment="1">
      <alignment vertical="top" shrinkToFit="1"/>
    </xf>
    <xf numFmtId="169" fontId="37" fillId="0" borderId="24" xfId="0" applyNumberFormat="1" applyFont="1" applyFill="1" applyBorder="1" applyAlignment="1">
      <alignment horizontal="left" vertical="top" shrinkToFit="1"/>
    </xf>
    <xf numFmtId="0" fontId="37" fillId="0" borderId="8" xfId="0" applyFont="1" applyFill="1" applyBorder="1" applyAlignment="1">
      <alignment horizontal="left" vertical="top" wrapText="1"/>
    </xf>
    <xf numFmtId="2" fontId="37" fillId="0" borderId="8" xfId="0" applyNumberFormat="1" applyFont="1" applyFill="1" applyBorder="1" applyAlignment="1">
      <alignment horizontal="right" vertical="top" indent="2" shrinkToFit="1"/>
    </xf>
    <xf numFmtId="4" fontId="37" fillId="0" borderId="8" xfId="0" applyNumberFormat="1" applyFont="1" applyFill="1" applyBorder="1" applyAlignment="1">
      <alignment vertical="top" shrinkToFit="1"/>
    </xf>
    <xf numFmtId="4" fontId="37" fillId="0" borderId="25" xfId="0" applyNumberFormat="1" applyFont="1" applyFill="1" applyBorder="1" applyAlignment="1">
      <alignment horizontal="center" vertical="top" shrinkToFit="1"/>
    </xf>
    <xf numFmtId="43" fontId="2" fillId="0" borderId="8" xfId="3" applyFont="1" applyFill="1" applyBorder="1" applyAlignment="1">
      <alignment vertical="center" wrapText="1"/>
    </xf>
    <xf numFmtId="43" fontId="2" fillId="0" borderId="2" xfId="3" applyFont="1" applyFill="1" applyBorder="1" applyAlignment="1">
      <alignment vertical="center" wrapText="1"/>
    </xf>
    <xf numFmtId="43" fontId="2" fillId="0" borderId="34" xfId="3" applyFont="1" applyFill="1" applyBorder="1" applyAlignment="1">
      <alignment vertical="center" wrapText="1"/>
    </xf>
    <xf numFmtId="0" fontId="5" fillId="3" borderId="1" xfId="2" applyFont="1" applyFill="1" applyBorder="1" applyAlignment="1">
      <alignment vertical="center" wrapText="1"/>
    </xf>
    <xf numFmtId="0" fontId="5" fillId="3" borderId="2" xfId="2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  <xf numFmtId="43" fontId="2" fillId="3" borderId="34" xfId="1" applyFont="1" applyFill="1" applyBorder="1" applyAlignment="1">
      <alignment horizontal="center" vertical="center" wrapText="1"/>
    </xf>
    <xf numFmtId="43" fontId="29" fillId="0" borderId="11" xfId="1" applyFont="1" applyFill="1" applyBorder="1"/>
    <xf numFmtId="43" fontId="14" fillId="0" borderId="0" xfId="1" applyFont="1" applyFill="1" applyAlignment="1"/>
    <xf numFmtId="43" fontId="29" fillId="0" borderId="0" xfId="4" applyFont="1" applyFill="1"/>
    <xf numFmtId="43" fontId="13" fillId="0" borderId="0" xfId="1" applyFont="1" applyFill="1" applyBorder="1" applyAlignment="1">
      <alignment horizontal="right"/>
    </xf>
    <xf numFmtId="43" fontId="3" fillId="0" borderId="0" xfId="1" applyFont="1" applyFill="1" applyAlignment="1"/>
    <xf numFmtId="43" fontId="16" fillId="0" borderId="0" xfId="1" applyFont="1" applyFill="1" applyAlignment="1">
      <alignment horizontal="right" vertical="center"/>
    </xf>
    <xf numFmtId="0" fontId="22" fillId="0" borderId="0" xfId="5" applyFont="1" applyAlignment="1">
      <alignment horizontal="center" vertical="center" wrapText="1"/>
    </xf>
    <xf numFmtId="0" fontId="15" fillId="0" borderId="0" xfId="5"/>
    <xf numFmtId="0" fontId="26" fillId="0" borderId="8" xfId="0" applyFont="1" applyBorder="1" applyAlignment="1">
      <alignment horizontal="left"/>
    </xf>
    <xf numFmtId="0" fontId="25" fillId="0" borderId="8" xfId="5" applyFont="1" applyBorder="1" applyAlignment="1">
      <alignment horizontal="left"/>
    </xf>
    <xf numFmtId="0" fontId="25" fillId="0" borderId="8" xfId="0" applyFont="1" applyBorder="1"/>
    <xf numFmtId="0" fontId="26" fillId="0" borderId="4" xfId="6" applyFont="1" applyBorder="1" applyAlignment="1">
      <alignment horizontal="left"/>
    </xf>
    <xf numFmtId="165" fontId="27" fillId="0" borderId="28" xfId="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wrapText="1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8" fillId="0" borderId="0" xfId="2" applyFont="1" applyAlignment="1">
      <alignment horizontal="center"/>
    </xf>
    <xf numFmtId="0" fontId="12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wrapText="1"/>
    </xf>
    <xf numFmtId="0" fontId="33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2" applyFont="1" applyFill="1" applyBorder="1" applyAlignment="1">
      <alignment horizontal="center" vertical="center"/>
    </xf>
    <xf numFmtId="0" fontId="21" fillId="0" borderId="13" xfId="5" applyFont="1" applyBorder="1" applyAlignment="1">
      <alignment horizontal="center" vertical="center" wrapText="1"/>
    </xf>
    <xf numFmtId="0" fontId="21" fillId="0" borderId="16" xfId="5" applyFont="1" applyBorder="1" applyAlignment="1">
      <alignment horizontal="center" vertical="center" wrapText="1"/>
    </xf>
    <xf numFmtId="0" fontId="21" fillId="0" borderId="14" xfId="5" applyFont="1" applyBorder="1" applyAlignment="1">
      <alignment horizontal="left" vertical="center" wrapText="1"/>
    </xf>
    <xf numFmtId="0" fontId="21" fillId="0" borderId="17" xfId="5" applyFont="1" applyBorder="1" applyAlignment="1">
      <alignment horizontal="left" vertical="center" wrapText="1"/>
    </xf>
    <xf numFmtId="0" fontId="21" fillId="0" borderId="14" xfId="5" applyFont="1" applyBorder="1" applyAlignment="1">
      <alignment horizontal="center" vertical="center"/>
    </xf>
    <xf numFmtId="0" fontId="21" fillId="0" borderId="17" xfId="5" applyFont="1" applyBorder="1" applyAlignment="1">
      <alignment horizontal="center" vertical="center"/>
    </xf>
    <xf numFmtId="0" fontId="21" fillId="0" borderId="15" xfId="5" applyFont="1" applyBorder="1" applyAlignment="1">
      <alignment horizontal="center" vertical="center" wrapText="1"/>
    </xf>
    <xf numFmtId="0" fontId="21" fillId="0" borderId="18" xfId="5" applyFont="1" applyBorder="1" applyAlignment="1">
      <alignment horizontal="center" vertical="center" wrapText="1"/>
    </xf>
    <xf numFmtId="168" fontId="27" fillId="0" borderId="26" xfId="5" applyNumberFormat="1" applyFont="1" applyBorder="1" applyAlignment="1">
      <alignment horizontal="center" vertical="center"/>
    </xf>
    <xf numFmtId="168" fontId="27" fillId="0" borderId="27" xfId="5" applyNumberFormat="1" applyFont="1" applyBorder="1" applyAlignment="1">
      <alignment horizontal="center" vertical="center"/>
    </xf>
  </cellXfs>
  <cellStyles count="7">
    <cellStyle name="Millares" xfId="1" builtinId="3"/>
    <cellStyle name="Millares 11 2" xfId="4"/>
    <cellStyle name="Millares 2" xfId="3"/>
    <cellStyle name="Normal" xfId="0" builtinId="0"/>
    <cellStyle name="Normal 2" xfId="2"/>
    <cellStyle name="Normal 2 2" xfId="5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93525</xdr:colOff>
      <xdr:row>0</xdr:row>
      <xdr:rowOff>180975</xdr:rowOff>
    </xdr:from>
    <xdr:to>
      <xdr:col>1</xdr:col>
      <xdr:colOff>1209675</xdr:colOff>
      <xdr:row>6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D72AA80-3F97-4957-BC2D-A2AE8C0D8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950" y="180975"/>
          <a:ext cx="11161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1323974</xdr:colOff>
      <xdr:row>0</xdr:row>
      <xdr:rowOff>0</xdr:rowOff>
    </xdr:from>
    <xdr:to>
      <xdr:col>1</xdr:col>
      <xdr:colOff>4076700</xdr:colOff>
      <xdr:row>6</xdr:row>
      <xdr:rowOff>89553</xdr:rowOff>
    </xdr:to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FC1E3F13-4589-4074-A17B-F708B01F2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399" y="0"/>
          <a:ext cx="2752726" cy="1384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149871</xdr:colOff>
      <xdr:row>0</xdr:row>
      <xdr:rowOff>104775</xdr:rowOff>
    </xdr:from>
    <xdr:to>
      <xdr:col>7</xdr:col>
      <xdr:colOff>419099</xdr:colOff>
      <xdr:row>5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D8A254-4789-4649-A59B-8E8464A53599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084321" y="104775"/>
          <a:ext cx="1212203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</xdr:colOff>
      <xdr:row>0</xdr:row>
      <xdr:rowOff>146054</xdr:rowOff>
    </xdr:from>
    <xdr:to>
      <xdr:col>0</xdr:col>
      <xdr:colOff>647701</xdr:colOff>
      <xdr:row>4</xdr:row>
      <xdr:rowOff>43731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31B2E26-B625-430B-AF79-2EE3D5E6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" y="146054"/>
          <a:ext cx="587376" cy="631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523876</xdr:colOff>
      <xdr:row>0</xdr:row>
      <xdr:rowOff>86353</xdr:rowOff>
    </xdr:from>
    <xdr:to>
      <xdr:col>2</xdr:col>
      <xdr:colOff>1370773</xdr:colOff>
      <xdr:row>4</xdr:row>
      <xdr:rowOff>38100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9C81BBC7-8F8E-4611-A5D2-6DE9720AD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1" y="86353"/>
          <a:ext cx="846897" cy="685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719139</xdr:colOff>
      <xdr:row>0</xdr:row>
      <xdr:rowOff>85724</xdr:rowOff>
    </xdr:from>
    <xdr:to>
      <xdr:col>0</xdr:col>
      <xdr:colOff>1639889</xdr:colOff>
      <xdr:row>4</xdr:row>
      <xdr:rowOff>18060</xdr:rowOff>
    </xdr:to>
    <xdr:pic>
      <xdr:nvPicPr>
        <xdr:cNvPr id="4" name="Imagen 3" descr="Logo Ministerio de Hacienda">
          <a:extLst>
            <a:ext uri="{FF2B5EF4-FFF2-40B4-BE49-F238E27FC236}">
              <a16:creationId xmlns:a16="http://schemas.microsoft.com/office/drawing/2014/main" id="{D873713F-392B-4AFE-A47B-2B0644359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9" y="85724"/>
          <a:ext cx="920750" cy="665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244475</xdr:colOff>
      <xdr:row>0</xdr:row>
      <xdr:rowOff>142875</xdr:rowOff>
    </xdr:from>
    <xdr:to>
      <xdr:col>4</xdr:col>
      <xdr:colOff>301625</xdr:colOff>
      <xdr:row>6</xdr:row>
      <xdr:rowOff>15875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84E9BD8E-EBB7-431A-95B5-13E389B76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142875"/>
          <a:ext cx="16002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244475</xdr:colOff>
      <xdr:row>0</xdr:row>
      <xdr:rowOff>142875</xdr:rowOff>
    </xdr:from>
    <xdr:to>
      <xdr:col>4</xdr:col>
      <xdr:colOff>301625</xdr:colOff>
      <xdr:row>6</xdr:row>
      <xdr:rowOff>15875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C8510DDD-4187-4FB1-8E5F-E44CE4F00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142875"/>
          <a:ext cx="16002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1533525</xdr:colOff>
      <xdr:row>0</xdr:row>
      <xdr:rowOff>28575</xdr:rowOff>
    </xdr:from>
    <xdr:to>
      <xdr:col>1</xdr:col>
      <xdr:colOff>1946596</xdr:colOff>
      <xdr:row>5</xdr:row>
      <xdr:rowOff>152400</xdr:rowOff>
    </xdr:to>
    <xdr:pic>
      <xdr:nvPicPr>
        <xdr:cNvPr id="4" name="Imagen 3" descr="Logo Ministerio de Hacienda">
          <a:extLst>
            <a:ext uri="{FF2B5EF4-FFF2-40B4-BE49-F238E27FC236}">
              <a16:creationId xmlns:a16="http://schemas.microsoft.com/office/drawing/2014/main" id="{0EB07195-237C-4779-8732-51E2B8294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28575"/>
          <a:ext cx="2451421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111126</xdr:rowOff>
    </xdr:from>
    <xdr:to>
      <xdr:col>0</xdr:col>
      <xdr:colOff>1495425</xdr:colOff>
      <xdr:row>5</xdr:row>
      <xdr:rowOff>171450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4D67C41C-6518-4383-9011-E0F5F04A4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11126"/>
          <a:ext cx="1304924" cy="1165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754063</xdr:colOff>
      <xdr:row>0</xdr:row>
      <xdr:rowOff>167482</xdr:rowOff>
    </xdr:from>
    <xdr:to>
      <xdr:col>2</xdr:col>
      <xdr:colOff>545704</xdr:colOff>
      <xdr:row>7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908BD2B-8FC7-47CC-89E1-B7CCA31118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063" y="167482"/>
          <a:ext cx="1359297" cy="11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1676798</xdr:colOff>
      <xdr:row>0</xdr:row>
      <xdr:rowOff>128986</xdr:rowOff>
    </xdr:from>
    <xdr:to>
      <xdr:col>4</xdr:col>
      <xdr:colOff>99219</xdr:colOff>
      <xdr:row>6</xdr:row>
      <xdr:rowOff>79375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42635354-A476-4670-BDEF-6CB02028359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0704" y="128986"/>
          <a:ext cx="1379140" cy="1081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9"/>
  <sheetViews>
    <sheetView zoomScaleNormal="100" workbookViewId="0">
      <selection activeCell="C87" sqref="C87"/>
    </sheetView>
  </sheetViews>
  <sheetFormatPr baseColWidth="10" defaultColWidth="9.140625" defaultRowHeight="15"/>
  <cols>
    <col min="1" max="1" width="5.28515625" style="3" customWidth="1"/>
    <col min="2" max="2" width="71.7109375" style="3" customWidth="1"/>
    <col min="3" max="3" width="14.85546875" style="3" bestFit="1" customWidth="1"/>
    <col min="4" max="4" width="14.140625" style="10" customWidth="1"/>
    <col min="5" max="5" width="13.85546875" style="8" customWidth="1"/>
    <col min="6" max="9" width="14.140625" style="8" customWidth="1"/>
    <col min="10" max="10" width="15.140625" style="8" bestFit="1" customWidth="1"/>
    <col min="11" max="11" width="15.140625" style="8" customWidth="1"/>
    <col min="12" max="12" width="96.7109375" style="3" bestFit="1" customWidth="1"/>
    <col min="13" max="16384" width="9.140625" style="3"/>
  </cols>
  <sheetData>
    <row r="1" spans="2:12" ht="18.75">
      <c r="B1" s="224" t="s">
        <v>0</v>
      </c>
      <c r="C1" s="224"/>
      <c r="D1" s="224"/>
      <c r="E1" s="224"/>
      <c r="F1" s="224"/>
      <c r="G1" s="224"/>
      <c r="H1" s="224"/>
      <c r="I1" s="224"/>
      <c r="J1" s="224"/>
      <c r="K1" s="1"/>
      <c r="L1" s="2" t="s">
        <v>1</v>
      </c>
    </row>
    <row r="2" spans="2:12" ht="18.75">
      <c r="B2" s="224" t="s">
        <v>2</v>
      </c>
      <c r="C2" s="224"/>
      <c r="D2" s="224"/>
      <c r="E2" s="224"/>
      <c r="F2" s="224"/>
      <c r="G2" s="224"/>
      <c r="H2" s="224"/>
      <c r="I2" s="224"/>
      <c r="J2" s="224"/>
      <c r="K2" s="1"/>
      <c r="L2" s="4" t="s">
        <v>3</v>
      </c>
    </row>
    <row r="3" spans="2:12" ht="18.75">
      <c r="B3" s="224" t="s">
        <v>4</v>
      </c>
      <c r="C3" s="224"/>
      <c r="D3" s="224"/>
      <c r="E3" s="224"/>
      <c r="F3" s="224"/>
      <c r="G3" s="224"/>
      <c r="H3" s="224"/>
      <c r="I3" s="224"/>
      <c r="J3" s="224"/>
      <c r="K3" s="1"/>
      <c r="L3" s="4" t="s">
        <v>5</v>
      </c>
    </row>
    <row r="4" spans="2:12" ht="15.75">
      <c r="B4" s="225" t="s">
        <v>6</v>
      </c>
      <c r="C4" s="225"/>
      <c r="D4" s="225"/>
      <c r="E4" s="225"/>
      <c r="F4" s="225"/>
      <c r="G4" s="225"/>
      <c r="H4" s="225"/>
      <c r="I4" s="225"/>
      <c r="J4" s="225"/>
      <c r="K4" s="5"/>
      <c r="L4" s="4" t="s">
        <v>7</v>
      </c>
    </row>
    <row r="5" spans="2:12">
      <c r="B5" s="226" t="s">
        <v>287</v>
      </c>
      <c r="C5" s="226"/>
      <c r="D5" s="226"/>
      <c r="E5" s="226"/>
      <c r="F5" s="226"/>
      <c r="G5" s="226"/>
      <c r="H5" s="226"/>
      <c r="I5" s="226"/>
      <c r="J5" s="226"/>
      <c r="K5" s="29"/>
      <c r="L5" s="4" t="s">
        <v>8</v>
      </c>
    </row>
    <row r="6" spans="2:12">
      <c r="B6" s="6"/>
      <c r="C6" s="7"/>
      <c r="D6" s="6"/>
      <c r="L6" s="4"/>
    </row>
    <row r="7" spans="2:12" ht="15.75" thickBot="1">
      <c r="C7" s="9"/>
      <c r="L7" s="4" t="s">
        <v>9</v>
      </c>
    </row>
    <row r="8" spans="2:12" ht="16.5" thickBot="1">
      <c r="B8" s="203" t="s">
        <v>10</v>
      </c>
      <c r="C8" s="204" t="s">
        <v>11</v>
      </c>
      <c r="D8" s="205" t="s">
        <v>12</v>
      </c>
      <c r="E8" s="206" t="s">
        <v>13</v>
      </c>
      <c r="F8" s="206" t="s">
        <v>14</v>
      </c>
      <c r="G8" s="206" t="s">
        <v>15</v>
      </c>
      <c r="H8" s="206" t="s">
        <v>16</v>
      </c>
      <c r="I8" s="207" t="s">
        <v>17</v>
      </c>
      <c r="J8" s="206" t="s">
        <v>18</v>
      </c>
      <c r="K8" s="208" t="s">
        <v>219</v>
      </c>
    </row>
    <row r="9" spans="2:12" ht="14.25" customHeight="1">
      <c r="B9" s="11" t="s">
        <v>19</v>
      </c>
      <c r="C9" s="12"/>
      <c r="D9" s="13"/>
      <c r="E9" s="14"/>
      <c r="F9" s="14"/>
      <c r="G9" s="14"/>
      <c r="H9" s="14"/>
      <c r="I9" s="15"/>
      <c r="J9" s="14"/>
      <c r="K9" s="14"/>
    </row>
    <row r="10" spans="2:12" s="20" customFormat="1" ht="14.25" customHeight="1">
      <c r="B10" s="17" t="s">
        <v>20</v>
      </c>
      <c r="C10" s="18">
        <f>+D10+E10+F10+G10+H10+I10++K10</f>
        <v>125659983.29000001</v>
      </c>
      <c r="D10" s="19">
        <f>+D11+D12+D13+D15</f>
        <v>13038417.58</v>
      </c>
      <c r="E10" s="19">
        <f>+E11+E12+E13+E15</f>
        <v>15465867.390000001</v>
      </c>
      <c r="F10" s="19">
        <f t="shared" ref="F10:J10" si="0">+F11+F12+F13+F15</f>
        <v>16933467.620000001</v>
      </c>
      <c r="G10" s="19">
        <f t="shared" si="0"/>
        <v>14296986.609999999</v>
      </c>
      <c r="H10" s="19">
        <f t="shared" si="0"/>
        <v>21688670.150000002</v>
      </c>
      <c r="I10" s="19">
        <f t="shared" si="0"/>
        <v>26001473.279999997</v>
      </c>
      <c r="J10" s="19">
        <f t="shared" si="0"/>
        <v>14660448.92</v>
      </c>
      <c r="K10" s="19">
        <f>+K11+K12+K13+K15</f>
        <v>18235100.659999996</v>
      </c>
    </row>
    <row r="11" spans="2:12" ht="14.25" customHeight="1">
      <c r="B11" s="21" t="s">
        <v>21</v>
      </c>
      <c r="C11" s="18">
        <f t="shared" ref="C11:C73" si="1">+D11+E11+F11+G11+H11+I11++K11</f>
        <v>94297965.539999992</v>
      </c>
      <c r="D11" s="22">
        <v>11186608.5</v>
      </c>
      <c r="E11" s="16">
        <v>12288508.5</v>
      </c>
      <c r="F11" s="16">
        <v>14205635.16</v>
      </c>
      <c r="G11" s="16">
        <v>12287758.5</v>
      </c>
      <c r="H11" s="16">
        <v>14599847.850000001</v>
      </c>
      <c r="I11" s="23">
        <v>15725183.979999997</v>
      </c>
      <c r="J11" s="16">
        <v>12593866.84</v>
      </c>
      <c r="K11" s="16">
        <v>14004423.049999997</v>
      </c>
    </row>
    <row r="12" spans="2:12" ht="14.25" customHeight="1">
      <c r="B12" s="21" t="s">
        <v>22</v>
      </c>
      <c r="C12" s="18">
        <f t="shared" si="1"/>
        <v>18268582</v>
      </c>
      <c r="D12" s="24">
        <v>164500</v>
      </c>
      <c r="E12" s="24">
        <v>1321500</v>
      </c>
      <c r="F12" s="25">
        <v>750500</v>
      </c>
      <c r="G12" s="26">
        <v>154500</v>
      </c>
      <c r="H12" s="26">
        <v>5200946</v>
      </c>
      <c r="I12" s="27">
        <v>8372986</v>
      </c>
      <c r="J12" s="26">
        <v>164500</v>
      </c>
      <c r="K12" s="26">
        <v>2303650</v>
      </c>
      <c r="L12" s="28"/>
    </row>
    <row r="13" spans="2:12" ht="14.25" customHeight="1">
      <c r="B13" s="21" t="s">
        <v>23</v>
      </c>
      <c r="C13" s="18">
        <f t="shared" si="1"/>
        <v>0</v>
      </c>
      <c r="D13" s="22"/>
      <c r="E13" s="16"/>
      <c r="F13" s="16"/>
      <c r="G13" s="16"/>
      <c r="H13" s="16">
        <v>0</v>
      </c>
      <c r="I13" s="23">
        <v>0</v>
      </c>
      <c r="J13" s="16"/>
      <c r="K13" s="16">
        <v>0</v>
      </c>
      <c r="L13" s="29"/>
    </row>
    <row r="14" spans="2:12" ht="14.25" customHeight="1">
      <c r="B14" s="21" t="s">
        <v>24</v>
      </c>
      <c r="C14" s="18">
        <f t="shared" si="1"/>
        <v>0</v>
      </c>
      <c r="D14" s="22">
        <v>0</v>
      </c>
      <c r="E14" s="16"/>
      <c r="F14" s="16"/>
      <c r="G14" s="16"/>
      <c r="H14" s="16">
        <v>0</v>
      </c>
      <c r="I14" s="23">
        <v>0</v>
      </c>
      <c r="J14" s="16"/>
      <c r="K14" s="16">
        <v>0</v>
      </c>
      <c r="L14" s="29"/>
    </row>
    <row r="15" spans="2:12" ht="14.25" customHeight="1">
      <c r="B15" s="21" t="s">
        <v>25</v>
      </c>
      <c r="C15" s="18">
        <f t="shared" si="1"/>
        <v>13093435.750000002</v>
      </c>
      <c r="D15" s="22">
        <v>1687309.08</v>
      </c>
      <c r="E15" s="16">
        <v>1855858.89</v>
      </c>
      <c r="F15" s="16">
        <v>1977332.46</v>
      </c>
      <c r="G15" s="16">
        <v>1854728.1099999999</v>
      </c>
      <c r="H15" s="16">
        <v>1887876.3000000007</v>
      </c>
      <c r="I15" s="23">
        <v>1903303.3000000007</v>
      </c>
      <c r="J15" s="16">
        <v>1902082.08</v>
      </c>
      <c r="K15" s="16">
        <v>1927027.6100000013</v>
      </c>
      <c r="L15" s="29"/>
    </row>
    <row r="16" spans="2:12" s="20" customFormat="1" ht="14.25" customHeight="1">
      <c r="B16" s="17" t="s">
        <v>26</v>
      </c>
      <c r="C16" s="18">
        <f t="shared" si="1"/>
        <v>9165250.2899999991</v>
      </c>
      <c r="D16" s="19">
        <f t="shared" ref="D16:F16" si="2">+D17+D18+D19+D20+D21+D22+D23+D24+D25</f>
        <v>546986.94999999995</v>
      </c>
      <c r="E16" s="19">
        <f t="shared" si="2"/>
        <v>182731.5</v>
      </c>
      <c r="F16" s="19">
        <f t="shared" si="2"/>
        <v>1227943.04</v>
      </c>
      <c r="G16" s="19">
        <f>+G17+G18+G19+G20+G21+G22+G23+G24+G25</f>
        <v>980117.72</v>
      </c>
      <c r="H16" s="19">
        <f t="shared" ref="H16:K16" si="3">+H17+H18+H19+H20+H21+H22+H23+H24+H25</f>
        <v>2392164.2699999996</v>
      </c>
      <c r="I16" s="19">
        <f t="shared" si="3"/>
        <v>1808264.33</v>
      </c>
      <c r="J16" s="19">
        <f t="shared" si="3"/>
        <v>1592302.44</v>
      </c>
      <c r="K16" s="19">
        <f t="shared" si="3"/>
        <v>2027042.4800000004</v>
      </c>
      <c r="L16" s="30"/>
    </row>
    <row r="17" spans="2:12" ht="14.25" customHeight="1">
      <c r="B17" s="21" t="s">
        <v>27</v>
      </c>
      <c r="C17" s="18">
        <f t="shared" si="1"/>
        <v>3531162.0000000005</v>
      </c>
      <c r="D17" s="22">
        <v>546986.94999999995</v>
      </c>
      <c r="E17" s="16">
        <v>182731.5</v>
      </c>
      <c r="F17" s="16">
        <v>905769.53</v>
      </c>
      <c r="G17" s="16">
        <v>187839.37</v>
      </c>
      <c r="H17" s="16">
        <v>559287.39999999991</v>
      </c>
      <c r="I17" s="23">
        <v>583187.77</v>
      </c>
      <c r="J17" s="16">
        <v>568099.81000000006</v>
      </c>
      <c r="K17" s="16">
        <v>565359.48000000045</v>
      </c>
      <c r="L17" s="110"/>
    </row>
    <row r="18" spans="2:12" ht="14.25" customHeight="1">
      <c r="B18" s="21" t="s">
        <v>28</v>
      </c>
      <c r="C18" s="18">
        <f t="shared" si="1"/>
        <v>332965.88</v>
      </c>
      <c r="D18" s="22">
        <v>0</v>
      </c>
      <c r="E18" s="16"/>
      <c r="F18" s="16">
        <v>4779</v>
      </c>
      <c r="G18" s="16">
        <v>11151</v>
      </c>
      <c r="H18" s="16">
        <v>290485.88</v>
      </c>
      <c r="I18" s="23">
        <v>17110</v>
      </c>
      <c r="J18" s="16"/>
      <c r="K18" s="16">
        <v>9440</v>
      </c>
    </row>
    <row r="19" spans="2:12" ht="14.25" customHeight="1">
      <c r="B19" s="21" t="s">
        <v>29</v>
      </c>
      <c r="C19" s="18">
        <f t="shared" si="1"/>
        <v>3381330</v>
      </c>
      <c r="D19" s="22"/>
      <c r="E19" s="16"/>
      <c r="F19" s="16"/>
      <c r="G19" s="16">
        <v>437990</v>
      </c>
      <c r="H19" s="16">
        <v>1303475</v>
      </c>
      <c r="I19" s="23">
        <v>1024250</v>
      </c>
      <c r="J19" s="16">
        <v>903340</v>
      </c>
      <c r="K19" s="16">
        <v>615615</v>
      </c>
    </row>
    <row r="20" spans="2:12" ht="14.25" customHeight="1">
      <c r="B20" s="21" t="s">
        <v>30</v>
      </c>
      <c r="C20" s="18">
        <f t="shared" si="1"/>
        <v>0</v>
      </c>
      <c r="D20" s="22">
        <v>0</v>
      </c>
      <c r="E20" s="16"/>
      <c r="F20" s="16"/>
      <c r="G20" s="16"/>
      <c r="H20" s="16">
        <v>0</v>
      </c>
      <c r="I20" s="23">
        <v>0</v>
      </c>
      <c r="J20" s="16"/>
      <c r="K20" s="16">
        <v>0</v>
      </c>
    </row>
    <row r="21" spans="2:12" ht="14.25" customHeight="1">
      <c r="B21" s="21" t="s">
        <v>31</v>
      </c>
      <c r="C21" s="18">
        <f t="shared" si="1"/>
        <v>119341.78</v>
      </c>
      <c r="D21" s="22">
        <v>0</v>
      </c>
      <c r="E21" s="16"/>
      <c r="F21" s="16"/>
      <c r="G21" s="16">
        <v>63402.11</v>
      </c>
      <c r="H21" s="16">
        <v>55939.67</v>
      </c>
      <c r="I21" s="23">
        <v>0</v>
      </c>
      <c r="J21" s="16"/>
      <c r="K21" s="16">
        <v>0</v>
      </c>
    </row>
    <row r="22" spans="2:12" ht="14.25" customHeight="1">
      <c r="B22" s="21" t="s">
        <v>32</v>
      </c>
      <c r="C22" s="18">
        <f t="shared" si="1"/>
        <v>636911.80000000005</v>
      </c>
      <c r="D22" s="22">
        <v>0</v>
      </c>
      <c r="E22" s="16"/>
      <c r="F22" s="16"/>
      <c r="G22" s="16"/>
      <c r="H22" s="16">
        <v>0</v>
      </c>
      <c r="I22" s="23">
        <v>0</v>
      </c>
      <c r="J22" s="16"/>
      <c r="K22" s="16">
        <v>636911.80000000005</v>
      </c>
    </row>
    <row r="23" spans="2:12" ht="25.5" customHeight="1">
      <c r="B23" s="21" t="s">
        <v>33</v>
      </c>
      <c r="C23" s="18">
        <f t="shared" si="1"/>
        <v>395427.27</v>
      </c>
      <c r="D23" s="22">
        <v>0</v>
      </c>
      <c r="E23" s="16"/>
      <c r="F23" s="16">
        <v>144465.51</v>
      </c>
      <c r="G23" s="16">
        <v>54827.24</v>
      </c>
      <c r="H23" s="16">
        <v>92588.32</v>
      </c>
      <c r="I23" s="23">
        <v>0</v>
      </c>
      <c r="J23" s="16">
        <v>21980.63</v>
      </c>
      <c r="K23" s="16">
        <v>103546.20000000001</v>
      </c>
    </row>
    <row r="24" spans="2:12" ht="14.25" customHeight="1">
      <c r="B24" s="21" t="s">
        <v>34</v>
      </c>
      <c r="C24" s="18">
        <f t="shared" si="1"/>
        <v>306800</v>
      </c>
      <c r="D24" s="22">
        <v>0</v>
      </c>
      <c r="E24" s="16"/>
      <c r="F24" s="16"/>
      <c r="G24" s="16">
        <v>82600</v>
      </c>
      <c r="H24" s="16">
        <v>64900</v>
      </c>
      <c r="I24" s="23">
        <v>115050</v>
      </c>
      <c r="J24" s="16">
        <v>8850</v>
      </c>
      <c r="K24" s="16">
        <v>44250</v>
      </c>
    </row>
    <row r="25" spans="2:12" ht="14.25" customHeight="1">
      <c r="B25" s="21" t="s">
        <v>35</v>
      </c>
      <c r="C25" s="18">
        <f t="shared" si="1"/>
        <v>461311.56000000006</v>
      </c>
      <c r="D25" s="22">
        <v>0</v>
      </c>
      <c r="E25" s="22">
        <v>0</v>
      </c>
      <c r="F25" s="22">
        <v>172929</v>
      </c>
      <c r="G25" s="16">
        <v>142308</v>
      </c>
      <c r="H25" s="16">
        <v>25488</v>
      </c>
      <c r="I25" s="23">
        <v>68666.559999999998</v>
      </c>
      <c r="J25" s="16">
        <v>90032</v>
      </c>
      <c r="K25" s="16">
        <v>51920.000000000058</v>
      </c>
    </row>
    <row r="26" spans="2:12" s="20" customFormat="1" ht="14.25" customHeight="1">
      <c r="B26" s="17" t="s">
        <v>36</v>
      </c>
      <c r="C26" s="18">
        <f t="shared" si="1"/>
        <v>4760191.12</v>
      </c>
      <c r="D26" s="19">
        <f t="shared" ref="D26:E26" si="4">+D27+D28+D29+D30+D31+D32+D33+D34+D35</f>
        <v>0</v>
      </c>
      <c r="E26" s="19">
        <f t="shared" si="4"/>
        <v>9440</v>
      </c>
      <c r="F26" s="19">
        <f>+F27+F28+F29+F30+F31+F32+F33+F34+F35</f>
        <v>429609.1</v>
      </c>
      <c r="G26" s="19">
        <f t="shared" ref="G26:K26" si="5">+G27+G28+G29+G30+G31+G32+G33+G34+G35</f>
        <v>1487595.67</v>
      </c>
      <c r="H26" s="19">
        <f t="shared" si="5"/>
        <v>703494.46</v>
      </c>
      <c r="I26" s="19">
        <f t="shared" si="5"/>
        <v>1210872.58</v>
      </c>
      <c r="J26" s="19">
        <f t="shared" si="5"/>
        <v>911744.87</v>
      </c>
      <c r="K26" s="19">
        <f t="shared" si="5"/>
        <v>919179.31000000029</v>
      </c>
    </row>
    <row r="27" spans="2:12" ht="14.25" customHeight="1">
      <c r="B27" s="21" t="s">
        <v>37</v>
      </c>
      <c r="C27" s="18">
        <f t="shared" si="1"/>
        <v>315629.16000000003</v>
      </c>
      <c r="D27" s="22">
        <v>0</v>
      </c>
      <c r="E27" s="16">
        <v>9440</v>
      </c>
      <c r="F27" s="16">
        <v>149196.35999999999</v>
      </c>
      <c r="G27" s="16">
        <v>19800</v>
      </c>
      <c r="H27" s="16">
        <v>57525.000000000029</v>
      </c>
      <c r="I27" s="23">
        <v>35265.199999999983</v>
      </c>
      <c r="J27" s="16"/>
      <c r="K27" s="16">
        <v>44402.600000000035</v>
      </c>
    </row>
    <row r="28" spans="2:12" ht="14.25" customHeight="1">
      <c r="B28" s="21" t="s">
        <v>38</v>
      </c>
      <c r="C28" s="18">
        <f t="shared" si="1"/>
        <v>147511.04000000001</v>
      </c>
      <c r="D28" s="22">
        <v>0</v>
      </c>
      <c r="E28" s="16"/>
      <c r="F28" s="16">
        <v>12254.3</v>
      </c>
      <c r="G28" s="16"/>
      <c r="H28" s="16">
        <v>12068.280000000002</v>
      </c>
      <c r="I28" s="23">
        <v>123188.46</v>
      </c>
      <c r="J28" s="16"/>
      <c r="K28" s="16">
        <v>0</v>
      </c>
    </row>
    <row r="29" spans="2:12" ht="14.25" customHeight="1">
      <c r="B29" s="21" t="s">
        <v>39</v>
      </c>
      <c r="C29" s="18">
        <f t="shared" si="1"/>
        <v>81916.830000000016</v>
      </c>
      <c r="D29" s="22">
        <v>0</v>
      </c>
      <c r="E29" s="16"/>
      <c r="F29" s="16">
        <v>20237</v>
      </c>
      <c r="G29" s="16">
        <v>4785.54</v>
      </c>
      <c r="H29" s="16">
        <v>29423.299999999996</v>
      </c>
      <c r="I29" s="23">
        <v>0</v>
      </c>
      <c r="J29" s="16">
        <v>126260</v>
      </c>
      <c r="K29" s="16">
        <v>27470.99000000002</v>
      </c>
    </row>
    <row r="30" spans="2:12" ht="14.25" customHeight="1">
      <c r="B30" s="21" t="s">
        <v>40</v>
      </c>
      <c r="C30" s="18">
        <f t="shared" si="1"/>
        <v>3520</v>
      </c>
      <c r="D30" s="22">
        <v>0</v>
      </c>
      <c r="E30" s="16"/>
      <c r="F30" s="16"/>
      <c r="G30" s="16">
        <v>3520</v>
      </c>
      <c r="H30" s="16">
        <v>0</v>
      </c>
      <c r="I30" s="23">
        <v>0</v>
      </c>
      <c r="J30" s="16">
        <v>39217.300000000003</v>
      </c>
      <c r="K30" s="16">
        <v>0</v>
      </c>
    </row>
    <row r="31" spans="2:12" ht="14.25" customHeight="1">
      <c r="B31" s="21" t="s">
        <v>41</v>
      </c>
      <c r="C31" s="18">
        <f t="shared" si="1"/>
        <v>130877.1</v>
      </c>
      <c r="D31" s="22">
        <v>0</v>
      </c>
      <c r="E31" s="16"/>
      <c r="F31" s="16">
        <v>19668</v>
      </c>
      <c r="G31" s="16"/>
      <c r="H31" s="16">
        <v>108914</v>
      </c>
      <c r="I31" s="23">
        <v>2295.1000000000058</v>
      </c>
      <c r="J31" s="16">
        <v>34397</v>
      </c>
      <c r="K31" s="16">
        <v>0</v>
      </c>
    </row>
    <row r="32" spans="2:12" ht="14.25" customHeight="1">
      <c r="B32" s="21" t="s">
        <v>42</v>
      </c>
      <c r="C32" s="18">
        <f t="shared" si="1"/>
        <v>23838.449999999997</v>
      </c>
      <c r="D32" s="22">
        <v>0</v>
      </c>
      <c r="E32" s="16"/>
      <c r="F32" s="16">
        <v>1203.5999999999999</v>
      </c>
      <c r="G32" s="16">
        <v>2177.02</v>
      </c>
      <c r="H32" s="16">
        <v>0</v>
      </c>
      <c r="I32" s="23">
        <v>13532.41</v>
      </c>
      <c r="J32" s="16">
        <v>16040.47</v>
      </c>
      <c r="K32" s="16">
        <v>6925.4199999999983</v>
      </c>
    </row>
    <row r="33" spans="2:11" ht="14.25" customHeight="1">
      <c r="B33" s="21" t="s">
        <v>43</v>
      </c>
      <c r="C33" s="18">
        <f t="shared" si="1"/>
        <v>2314841.33</v>
      </c>
      <c r="D33" s="22">
        <v>0</v>
      </c>
      <c r="E33" s="16"/>
      <c r="F33" s="16">
        <v>22978.14</v>
      </c>
      <c r="G33" s="16">
        <v>1202271.5</v>
      </c>
      <c r="H33" s="16">
        <v>300000</v>
      </c>
      <c r="I33" s="23">
        <v>9396.8200000000652</v>
      </c>
      <c r="J33" s="16">
        <v>310398.75</v>
      </c>
      <c r="K33" s="16">
        <v>780194.87000000011</v>
      </c>
    </row>
    <row r="34" spans="2:11" ht="25.5" customHeight="1">
      <c r="B34" s="21" t="s">
        <v>44</v>
      </c>
      <c r="C34" s="18">
        <f t="shared" si="1"/>
        <v>0</v>
      </c>
      <c r="D34" s="22">
        <v>0</v>
      </c>
      <c r="E34" s="16"/>
      <c r="F34" s="16"/>
      <c r="G34" s="16"/>
      <c r="H34" s="16">
        <v>0</v>
      </c>
      <c r="I34" s="23">
        <v>0</v>
      </c>
      <c r="J34" s="16"/>
      <c r="K34" s="16">
        <v>0</v>
      </c>
    </row>
    <row r="35" spans="2:11" ht="14.25" customHeight="1">
      <c r="B35" s="21" t="s">
        <v>45</v>
      </c>
      <c r="C35" s="18">
        <f t="shared" si="1"/>
        <v>1742057.2100000002</v>
      </c>
      <c r="D35" s="22">
        <v>0</v>
      </c>
      <c r="E35" s="16"/>
      <c r="F35" s="16">
        <v>204071.7</v>
      </c>
      <c r="G35" s="31">
        <v>255041.61</v>
      </c>
      <c r="H35" s="31">
        <v>195563.87999999995</v>
      </c>
      <c r="I35" s="32">
        <v>1027194.5900000001</v>
      </c>
      <c r="J35" s="31">
        <v>385431.35</v>
      </c>
      <c r="K35" s="31">
        <v>60185.430000000168</v>
      </c>
    </row>
    <row r="36" spans="2:11" s="20" customFormat="1" ht="14.25" customHeight="1">
      <c r="B36" s="17" t="s">
        <v>46</v>
      </c>
      <c r="C36" s="18">
        <f t="shared" si="1"/>
        <v>0</v>
      </c>
      <c r="D36" s="19">
        <v>0</v>
      </c>
      <c r="E36" s="33"/>
      <c r="F36" s="33"/>
      <c r="G36" s="33"/>
      <c r="H36" s="33"/>
      <c r="I36" s="34">
        <v>0</v>
      </c>
      <c r="J36" s="33"/>
      <c r="K36" s="33">
        <v>0</v>
      </c>
    </row>
    <row r="37" spans="2:11" ht="14.25" customHeight="1">
      <c r="B37" s="21" t="s">
        <v>47</v>
      </c>
      <c r="C37" s="18">
        <f t="shared" si="1"/>
        <v>0</v>
      </c>
      <c r="D37" s="22">
        <v>0</v>
      </c>
      <c r="E37" s="16"/>
      <c r="F37" s="16"/>
      <c r="G37" s="16"/>
      <c r="H37" s="16"/>
      <c r="I37" s="23">
        <v>0</v>
      </c>
      <c r="J37" s="16"/>
      <c r="K37" s="16">
        <v>0</v>
      </c>
    </row>
    <row r="38" spans="2:11" ht="14.25" customHeight="1">
      <c r="B38" s="21" t="s">
        <v>48</v>
      </c>
      <c r="C38" s="18">
        <f t="shared" si="1"/>
        <v>0</v>
      </c>
      <c r="D38" s="22">
        <v>0</v>
      </c>
      <c r="E38" s="16"/>
      <c r="F38" s="16"/>
      <c r="G38" s="16"/>
      <c r="H38" s="16"/>
      <c r="I38" s="23">
        <v>0</v>
      </c>
      <c r="J38" s="16"/>
      <c r="K38" s="16">
        <v>0</v>
      </c>
    </row>
    <row r="39" spans="2:11" ht="14.25" customHeight="1">
      <c r="B39" s="21" t="s">
        <v>49</v>
      </c>
      <c r="C39" s="18">
        <f t="shared" si="1"/>
        <v>0</v>
      </c>
      <c r="D39" s="22">
        <v>0</v>
      </c>
      <c r="E39" s="16"/>
      <c r="F39" s="16"/>
      <c r="G39" s="16"/>
      <c r="H39" s="16"/>
      <c r="I39" s="23">
        <v>0</v>
      </c>
      <c r="J39" s="16"/>
      <c r="K39" s="16">
        <v>0</v>
      </c>
    </row>
    <row r="40" spans="2:11" ht="14.25" customHeight="1">
      <c r="B40" s="21" t="s">
        <v>50</v>
      </c>
      <c r="C40" s="18">
        <f t="shared" si="1"/>
        <v>0</v>
      </c>
      <c r="D40" s="22">
        <v>0</v>
      </c>
      <c r="E40" s="16"/>
      <c r="F40" s="16"/>
      <c r="G40" s="16"/>
      <c r="H40" s="16"/>
      <c r="I40" s="23">
        <v>0</v>
      </c>
      <c r="J40" s="16"/>
      <c r="K40" s="16">
        <v>0</v>
      </c>
    </row>
    <row r="41" spans="2:11" ht="14.25" customHeight="1">
      <c r="B41" s="21" t="s">
        <v>51</v>
      </c>
      <c r="C41" s="18">
        <f t="shared" si="1"/>
        <v>0</v>
      </c>
      <c r="D41" s="22">
        <v>0</v>
      </c>
      <c r="E41" s="16"/>
      <c r="F41" s="16"/>
      <c r="G41" s="16"/>
      <c r="H41" s="16"/>
      <c r="I41" s="23">
        <v>0</v>
      </c>
      <c r="J41" s="16"/>
      <c r="K41" s="16">
        <v>0</v>
      </c>
    </row>
    <row r="42" spans="2:11" ht="14.25" customHeight="1">
      <c r="B42" s="21" t="s">
        <v>52</v>
      </c>
      <c r="C42" s="18">
        <f t="shared" si="1"/>
        <v>0</v>
      </c>
      <c r="D42" s="22">
        <v>0</v>
      </c>
      <c r="E42" s="16"/>
      <c r="F42" s="16"/>
      <c r="G42" s="16"/>
      <c r="H42" s="16"/>
      <c r="I42" s="23">
        <v>0</v>
      </c>
      <c r="J42" s="16"/>
      <c r="K42" s="16">
        <v>0</v>
      </c>
    </row>
    <row r="43" spans="2:11" ht="14.25" customHeight="1">
      <c r="B43" s="21" t="s">
        <v>53</v>
      </c>
      <c r="C43" s="18">
        <f t="shared" si="1"/>
        <v>0</v>
      </c>
      <c r="D43" s="22">
        <v>0</v>
      </c>
      <c r="E43" s="16"/>
      <c r="F43" s="16"/>
      <c r="G43" s="16"/>
      <c r="H43" s="16"/>
      <c r="I43" s="23">
        <v>0</v>
      </c>
      <c r="J43" s="16"/>
      <c r="K43" s="16">
        <v>0</v>
      </c>
    </row>
    <row r="44" spans="2:11" s="20" customFormat="1" ht="14.25" customHeight="1">
      <c r="B44" s="17" t="s">
        <v>54</v>
      </c>
      <c r="C44" s="18">
        <f t="shared" si="1"/>
        <v>0</v>
      </c>
      <c r="D44" s="19">
        <v>0</v>
      </c>
      <c r="E44" s="33"/>
      <c r="F44" s="33"/>
      <c r="G44" s="33"/>
      <c r="H44" s="33"/>
      <c r="I44" s="34">
        <v>0</v>
      </c>
      <c r="J44" s="33"/>
      <c r="K44" s="33">
        <v>0</v>
      </c>
    </row>
    <row r="45" spans="2:11" ht="14.25" customHeight="1">
      <c r="B45" s="21" t="s">
        <v>55</v>
      </c>
      <c r="C45" s="18">
        <f t="shared" si="1"/>
        <v>0</v>
      </c>
      <c r="D45" s="22">
        <v>0</v>
      </c>
      <c r="E45" s="16"/>
      <c r="F45" s="16"/>
      <c r="G45" s="16"/>
      <c r="H45" s="16"/>
      <c r="I45" s="23">
        <v>0</v>
      </c>
      <c r="J45" s="16"/>
      <c r="K45" s="16">
        <v>0</v>
      </c>
    </row>
    <row r="46" spans="2:11" ht="14.25" customHeight="1">
      <c r="B46" s="21" t="s">
        <v>56</v>
      </c>
      <c r="C46" s="18">
        <f t="shared" si="1"/>
        <v>0</v>
      </c>
      <c r="D46" s="22">
        <v>0</v>
      </c>
      <c r="E46" s="16"/>
      <c r="F46" s="16"/>
      <c r="G46" s="16"/>
      <c r="H46" s="16"/>
      <c r="I46" s="23">
        <v>0</v>
      </c>
      <c r="J46" s="16"/>
      <c r="K46" s="16">
        <v>0</v>
      </c>
    </row>
    <row r="47" spans="2:11" ht="14.25" customHeight="1">
      <c r="B47" s="21" t="s">
        <v>57</v>
      </c>
      <c r="C47" s="18">
        <f t="shared" si="1"/>
        <v>0</v>
      </c>
      <c r="D47" s="22">
        <v>0</v>
      </c>
      <c r="E47" s="16"/>
      <c r="F47" s="16"/>
      <c r="G47" s="16"/>
      <c r="H47" s="16"/>
      <c r="I47" s="23">
        <v>0</v>
      </c>
      <c r="J47" s="16"/>
      <c r="K47" s="16">
        <v>0</v>
      </c>
    </row>
    <row r="48" spans="2:11" ht="14.25" customHeight="1">
      <c r="B48" s="21" t="s">
        <v>58</v>
      </c>
      <c r="C48" s="18">
        <f t="shared" si="1"/>
        <v>0</v>
      </c>
      <c r="D48" s="22">
        <v>0</v>
      </c>
      <c r="E48" s="16"/>
      <c r="F48" s="16"/>
      <c r="G48" s="16"/>
      <c r="H48" s="16"/>
      <c r="I48" s="23">
        <v>0</v>
      </c>
      <c r="J48" s="16"/>
      <c r="K48" s="16">
        <v>0</v>
      </c>
    </row>
    <row r="49" spans="2:11" ht="14.25" customHeight="1">
      <c r="B49" s="21" t="s">
        <v>59</v>
      </c>
      <c r="C49" s="18">
        <f t="shared" si="1"/>
        <v>0</v>
      </c>
      <c r="D49" s="22">
        <v>0</v>
      </c>
      <c r="E49" s="16"/>
      <c r="F49" s="16"/>
      <c r="G49" s="16"/>
      <c r="H49" s="16"/>
      <c r="I49" s="23">
        <v>0</v>
      </c>
      <c r="J49" s="16"/>
      <c r="K49" s="16">
        <v>0</v>
      </c>
    </row>
    <row r="50" spans="2:11" ht="14.25" customHeight="1">
      <c r="B50" s="21" t="s">
        <v>60</v>
      </c>
      <c r="C50" s="18">
        <f t="shared" si="1"/>
        <v>0</v>
      </c>
      <c r="D50" s="22">
        <v>0</v>
      </c>
      <c r="E50" s="16"/>
      <c r="F50" s="16"/>
      <c r="G50" s="16"/>
      <c r="H50" s="16"/>
      <c r="I50" s="23">
        <v>0</v>
      </c>
      <c r="J50" s="16"/>
      <c r="K50" s="16">
        <v>0</v>
      </c>
    </row>
    <row r="51" spans="2:11" ht="14.25" customHeight="1">
      <c r="B51" s="21" t="s">
        <v>61</v>
      </c>
      <c r="C51" s="18">
        <f t="shared" si="1"/>
        <v>0</v>
      </c>
      <c r="D51" s="22">
        <v>0</v>
      </c>
      <c r="E51" s="16"/>
      <c r="F51" s="16"/>
      <c r="G51" s="16"/>
      <c r="H51" s="16"/>
      <c r="I51" s="23">
        <v>0</v>
      </c>
      <c r="J51" s="16"/>
      <c r="K51" s="16">
        <v>0</v>
      </c>
    </row>
    <row r="52" spans="2:11" s="20" customFormat="1" ht="14.25" customHeight="1">
      <c r="B52" s="17" t="s">
        <v>62</v>
      </c>
      <c r="C52" s="18">
        <f t="shared" si="1"/>
        <v>766442.33</v>
      </c>
      <c r="D52" s="19">
        <v>0</v>
      </c>
      <c r="E52" s="33"/>
      <c r="F52" s="35">
        <f>+F53+F54+F55+F56+F57+F58+F59+F60+F61</f>
        <v>139084</v>
      </c>
      <c r="G52" s="35">
        <f t="shared" ref="G52:K52" si="6">+G53+G54+G55+G56+G57+G58+G59+G60+G61</f>
        <v>99686.399999999994</v>
      </c>
      <c r="H52" s="35">
        <f t="shared" si="6"/>
        <v>82720.299999999988</v>
      </c>
      <c r="I52" s="35">
        <f t="shared" si="6"/>
        <v>216212.88999999993</v>
      </c>
      <c r="J52" s="35">
        <f t="shared" si="6"/>
        <v>303467.46999999834</v>
      </c>
      <c r="K52" s="35">
        <f t="shared" si="6"/>
        <v>228738.74000000011</v>
      </c>
    </row>
    <row r="53" spans="2:11" ht="14.25" customHeight="1">
      <c r="B53" s="21" t="s">
        <v>63</v>
      </c>
      <c r="C53" s="18">
        <f t="shared" si="1"/>
        <v>515326.53</v>
      </c>
      <c r="D53" s="22">
        <v>0</v>
      </c>
      <c r="E53" s="16"/>
      <c r="F53" s="16">
        <v>89111</v>
      </c>
      <c r="G53" s="16">
        <v>97350</v>
      </c>
      <c r="H53" s="16">
        <v>82720.299999999988</v>
      </c>
      <c r="I53" s="23">
        <v>114756.48999999993</v>
      </c>
      <c r="J53" s="16">
        <v>200991.76</v>
      </c>
      <c r="K53" s="16">
        <v>131388.74000000011</v>
      </c>
    </row>
    <row r="54" spans="2:11" ht="14.25" customHeight="1">
      <c r="B54" s="21" t="s">
        <v>64</v>
      </c>
      <c r="C54" s="18">
        <f t="shared" si="1"/>
        <v>238832</v>
      </c>
      <c r="D54" s="22">
        <v>0</v>
      </c>
      <c r="E54" s="16"/>
      <c r="F54" s="16">
        <v>49973</v>
      </c>
      <c r="G54" s="16"/>
      <c r="H54" s="16">
        <v>0</v>
      </c>
      <c r="I54" s="23">
        <v>91509</v>
      </c>
      <c r="J54" s="16"/>
      <c r="K54" s="16">
        <v>97350</v>
      </c>
    </row>
    <row r="55" spans="2:11" ht="14.25" customHeight="1">
      <c r="B55" s="21" t="s">
        <v>65</v>
      </c>
      <c r="C55" s="18">
        <f t="shared" si="1"/>
        <v>0</v>
      </c>
      <c r="D55" s="22">
        <v>0</v>
      </c>
      <c r="E55" s="16"/>
      <c r="F55" s="16"/>
      <c r="G55" s="16"/>
      <c r="H55" s="16">
        <v>0</v>
      </c>
      <c r="I55" s="23">
        <v>0</v>
      </c>
      <c r="J55" s="16"/>
      <c r="K55" s="16">
        <v>0</v>
      </c>
    </row>
    <row r="56" spans="2:11" ht="14.25" customHeight="1">
      <c r="B56" s="21" t="s">
        <v>66</v>
      </c>
      <c r="C56" s="18">
        <f t="shared" si="1"/>
        <v>9947.4</v>
      </c>
      <c r="D56" s="22">
        <v>0</v>
      </c>
      <c r="E56" s="16"/>
      <c r="F56" s="16"/>
      <c r="G56" s="16"/>
      <c r="H56" s="16">
        <v>0</v>
      </c>
      <c r="I56" s="23">
        <v>9947.4</v>
      </c>
      <c r="J56" s="16"/>
      <c r="K56" s="16">
        <v>0</v>
      </c>
    </row>
    <row r="57" spans="2:11" ht="14.25" customHeight="1">
      <c r="B57" s="21" t="s">
        <v>67</v>
      </c>
      <c r="C57" s="18">
        <f t="shared" si="1"/>
        <v>2336.4</v>
      </c>
      <c r="D57" s="22">
        <v>0</v>
      </c>
      <c r="E57" s="16"/>
      <c r="F57" s="16"/>
      <c r="G57" s="16">
        <v>2336.4</v>
      </c>
      <c r="H57" s="16">
        <v>0</v>
      </c>
      <c r="I57" s="23">
        <v>0</v>
      </c>
      <c r="J57" s="16">
        <v>92445.709999998362</v>
      </c>
      <c r="K57" s="16"/>
    </row>
    <row r="58" spans="2:11" ht="14.25" customHeight="1">
      <c r="B58" s="21" t="s">
        <v>68</v>
      </c>
      <c r="C58" s="18">
        <f t="shared" si="1"/>
        <v>0</v>
      </c>
      <c r="D58" s="22">
        <v>0</v>
      </c>
      <c r="E58" s="16"/>
      <c r="F58" s="16"/>
      <c r="G58" s="16"/>
      <c r="H58" s="16">
        <v>0</v>
      </c>
      <c r="I58" s="23">
        <v>0</v>
      </c>
      <c r="J58" s="16"/>
      <c r="K58" s="16">
        <v>0</v>
      </c>
    </row>
    <row r="59" spans="2:11" ht="14.25" customHeight="1">
      <c r="B59" s="21" t="s">
        <v>69</v>
      </c>
      <c r="C59" s="18">
        <f t="shared" si="1"/>
        <v>0</v>
      </c>
      <c r="D59" s="22">
        <v>0</v>
      </c>
      <c r="E59" s="16"/>
      <c r="F59" s="16"/>
      <c r="G59" s="16"/>
      <c r="H59" s="16">
        <v>0</v>
      </c>
      <c r="I59" s="23">
        <v>0</v>
      </c>
      <c r="J59" s="16"/>
      <c r="K59" s="16">
        <v>0</v>
      </c>
    </row>
    <row r="60" spans="2:11" ht="14.25" customHeight="1">
      <c r="B60" s="21" t="s">
        <v>70</v>
      </c>
      <c r="C60" s="18">
        <f t="shared" si="1"/>
        <v>0</v>
      </c>
      <c r="D60" s="22">
        <v>0</v>
      </c>
      <c r="E60" s="16"/>
      <c r="F60" s="16"/>
      <c r="G60" s="16"/>
      <c r="H60" s="16">
        <v>0</v>
      </c>
      <c r="I60" s="23">
        <v>0</v>
      </c>
      <c r="J60" s="16">
        <v>10030</v>
      </c>
      <c r="K60" s="16"/>
    </row>
    <row r="61" spans="2:11" ht="14.25" customHeight="1">
      <c r="B61" s="21" t="s">
        <v>71</v>
      </c>
      <c r="C61" s="18">
        <f t="shared" si="1"/>
        <v>0</v>
      </c>
      <c r="D61" s="22">
        <v>0</v>
      </c>
      <c r="E61" s="16"/>
      <c r="F61" s="16"/>
      <c r="G61" s="16"/>
      <c r="H61" s="16">
        <v>0</v>
      </c>
      <c r="I61" s="23">
        <v>0</v>
      </c>
      <c r="J61" s="16"/>
      <c r="K61" s="16">
        <v>0</v>
      </c>
    </row>
    <row r="62" spans="2:11" s="20" customFormat="1" ht="14.25" customHeight="1">
      <c r="B62" s="17" t="s">
        <v>72</v>
      </c>
      <c r="C62" s="18">
        <f t="shared" si="1"/>
        <v>0</v>
      </c>
      <c r="D62" s="19">
        <v>0</v>
      </c>
      <c r="E62" s="33"/>
      <c r="F62" s="33"/>
      <c r="G62" s="33"/>
      <c r="H62" s="33"/>
      <c r="I62" s="34">
        <v>0</v>
      </c>
      <c r="J62" s="33"/>
      <c r="K62" s="33">
        <v>0</v>
      </c>
    </row>
    <row r="63" spans="2:11" ht="14.25" customHeight="1">
      <c r="B63" s="21" t="s">
        <v>73</v>
      </c>
      <c r="C63" s="18">
        <f t="shared" si="1"/>
        <v>0</v>
      </c>
      <c r="D63" s="22">
        <v>0</v>
      </c>
      <c r="E63" s="16"/>
      <c r="F63" s="16"/>
      <c r="G63" s="16"/>
      <c r="H63" s="16"/>
      <c r="I63" s="23">
        <v>0</v>
      </c>
      <c r="J63" s="16"/>
      <c r="K63" s="16">
        <v>0</v>
      </c>
    </row>
    <row r="64" spans="2:11" ht="14.25" customHeight="1">
      <c r="B64" s="21" t="s">
        <v>74</v>
      </c>
      <c r="C64" s="18">
        <f t="shared" si="1"/>
        <v>0</v>
      </c>
      <c r="D64" s="22">
        <v>0</v>
      </c>
      <c r="E64" s="16"/>
      <c r="F64" s="16"/>
      <c r="G64" s="16"/>
      <c r="H64" s="16"/>
      <c r="I64" s="23">
        <v>0</v>
      </c>
      <c r="J64" s="16"/>
      <c r="K64" s="16">
        <v>0</v>
      </c>
    </row>
    <row r="65" spans="2:11" ht="14.25" customHeight="1">
      <c r="B65" s="21" t="s">
        <v>75</v>
      </c>
      <c r="C65" s="18">
        <f t="shared" si="1"/>
        <v>0</v>
      </c>
      <c r="D65" s="22">
        <v>0</v>
      </c>
      <c r="E65" s="16"/>
      <c r="F65" s="16"/>
      <c r="G65" s="16"/>
      <c r="H65" s="16"/>
      <c r="I65" s="23">
        <v>0</v>
      </c>
      <c r="J65" s="16"/>
      <c r="K65" s="16">
        <v>0</v>
      </c>
    </row>
    <row r="66" spans="2:11" ht="25.5" customHeight="1">
      <c r="B66" s="21" t="s">
        <v>76</v>
      </c>
      <c r="C66" s="18">
        <f t="shared" si="1"/>
        <v>0</v>
      </c>
      <c r="D66" s="22">
        <v>0</v>
      </c>
      <c r="E66" s="16"/>
      <c r="F66" s="16"/>
      <c r="G66" s="16"/>
      <c r="H66" s="16"/>
      <c r="I66" s="23">
        <v>0</v>
      </c>
      <c r="J66" s="16"/>
      <c r="K66" s="16">
        <v>0</v>
      </c>
    </row>
    <row r="67" spans="2:11" s="20" customFormat="1" ht="14.25" customHeight="1">
      <c r="B67" s="17" t="s">
        <v>77</v>
      </c>
      <c r="C67" s="18">
        <f t="shared" si="1"/>
        <v>0</v>
      </c>
      <c r="D67" s="19">
        <v>0</v>
      </c>
      <c r="E67" s="33"/>
      <c r="F67" s="33"/>
      <c r="G67" s="33"/>
      <c r="H67" s="33"/>
      <c r="I67" s="34">
        <v>0</v>
      </c>
      <c r="J67" s="33"/>
      <c r="K67" s="33">
        <v>0</v>
      </c>
    </row>
    <row r="68" spans="2:11" ht="14.25" customHeight="1">
      <c r="B68" s="21" t="s">
        <v>78</v>
      </c>
      <c r="C68" s="18">
        <f t="shared" si="1"/>
        <v>0</v>
      </c>
      <c r="D68" s="22">
        <v>0</v>
      </c>
      <c r="E68" s="16"/>
      <c r="F68" s="16"/>
      <c r="G68" s="16"/>
      <c r="H68" s="16"/>
      <c r="I68" s="23">
        <v>0</v>
      </c>
      <c r="J68" s="16"/>
      <c r="K68" s="16">
        <v>0</v>
      </c>
    </row>
    <row r="69" spans="2:11" ht="14.25" customHeight="1">
      <c r="B69" s="21" t="s">
        <v>79</v>
      </c>
      <c r="C69" s="18">
        <f t="shared" si="1"/>
        <v>0</v>
      </c>
      <c r="D69" s="22">
        <v>0</v>
      </c>
      <c r="E69" s="16"/>
      <c r="F69" s="16"/>
      <c r="G69" s="16"/>
      <c r="H69" s="16"/>
      <c r="I69" s="23">
        <v>0</v>
      </c>
      <c r="J69" s="16"/>
      <c r="K69" s="16">
        <v>0</v>
      </c>
    </row>
    <row r="70" spans="2:11" ht="14.25" customHeight="1">
      <c r="B70" s="17" t="s">
        <v>80</v>
      </c>
      <c r="C70" s="18">
        <f t="shared" si="1"/>
        <v>0</v>
      </c>
      <c r="D70" s="19">
        <v>0</v>
      </c>
      <c r="E70" s="16"/>
      <c r="F70" s="16"/>
      <c r="G70" s="16"/>
      <c r="H70" s="16"/>
      <c r="I70" s="23">
        <v>0</v>
      </c>
      <c r="J70" s="16"/>
      <c r="K70" s="16">
        <v>0</v>
      </c>
    </row>
    <row r="71" spans="2:11" ht="14.25" customHeight="1">
      <c r="B71" s="21" t="s">
        <v>81</v>
      </c>
      <c r="C71" s="18">
        <f t="shared" si="1"/>
        <v>0</v>
      </c>
      <c r="D71" s="22">
        <v>0</v>
      </c>
      <c r="E71" s="16"/>
      <c r="F71" s="16"/>
      <c r="G71" s="16"/>
      <c r="H71" s="16"/>
      <c r="I71" s="23">
        <v>0</v>
      </c>
      <c r="J71" s="16"/>
      <c r="K71" s="16">
        <v>0</v>
      </c>
    </row>
    <row r="72" spans="2:11" ht="14.25" customHeight="1">
      <c r="B72" s="21" t="s">
        <v>82</v>
      </c>
      <c r="C72" s="18">
        <f t="shared" si="1"/>
        <v>0</v>
      </c>
      <c r="D72" s="22">
        <v>0</v>
      </c>
      <c r="E72" s="16"/>
      <c r="F72" s="16"/>
      <c r="G72" s="16"/>
      <c r="H72" s="16"/>
      <c r="I72" s="23">
        <v>0</v>
      </c>
      <c r="J72" s="16"/>
      <c r="K72" s="16">
        <v>0</v>
      </c>
    </row>
    <row r="73" spans="2:11" ht="14.25" customHeight="1">
      <c r="B73" s="21" t="s">
        <v>83</v>
      </c>
      <c r="C73" s="18">
        <f t="shared" si="1"/>
        <v>0</v>
      </c>
      <c r="D73" s="22">
        <v>0</v>
      </c>
      <c r="E73" s="16"/>
      <c r="F73" s="16"/>
      <c r="G73" s="16"/>
      <c r="H73" s="16"/>
      <c r="I73" s="23">
        <v>0</v>
      </c>
      <c r="J73" s="16"/>
      <c r="K73" s="16">
        <v>0</v>
      </c>
    </row>
    <row r="74" spans="2:11" s="20" customFormat="1" ht="14.25" customHeight="1">
      <c r="B74" s="17" t="s">
        <v>84</v>
      </c>
      <c r="C74" s="18">
        <f>+D74+E74+F74+G74+H74+I74+J74+K74</f>
        <v>157819830.72999999</v>
      </c>
      <c r="D74" s="18">
        <f t="shared" ref="D74:K74" si="7">+D10+D16+D26+D36+D44+D52+D62+D67+D70</f>
        <v>13585404.529999999</v>
      </c>
      <c r="E74" s="18">
        <f t="shared" si="7"/>
        <v>15658038.890000001</v>
      </c>
      <c r="F74" s="18">
        <f t="shared" si="7"/>
        <v>18730103.760000002</v>
      </c>
      <c r="G74" s="18">
        <f t="shared" si="7"/>
        <v>16864386.399999999</v>
      </c>
      <c r="H74" s="18">
        <f t="shared" si="7"/>
        <v>24867049.180000003</v>
      </c>
      <c r="I74" s="18">
        <f t="shared" si="7"/>
        <v>29236823.079999998</v>
      </c>
      <c r="J74" s="18">
        <f t="shared" si="7"/>
        <v>17467963.699999999</v>
      </c>
      <c r="K74" s="18">
        <f t="shared" si="7"/>
        <v>21410061.189999994</v>
      </c>
    </row>
    <row r="75" spans="2:11" ht="14.25" customHeight="1">
      <c r="B75" s="21"/>
      <c r="C75" s="18">
        <f t="shared" ref="C75:C86" si="8">+D75+E75+F75+G75+H75+I75++K75</f>
        <v>0</v>
      </c>
      <c r="D75" s="36"/>
      <c r="E75" s="16"/>
      <c r="F75" s="16"/>
      <c r="G75" s="16"/>
      <c r="H75" s="16"/>
      <c r="I75" s="23">
        <v>0</v>
      </c>
      <c r="J75" s="16"/>
      <c r="K75" s="16">
        <v>0</v>
      </c>
    </row>
    <row r="76" spans="2:11" ht="14.25" customHeight="1">
      <c r="B76" s="17" t="s">
        <v>85</v>
      </c>
      <c r="C76" s="18">
        <f t="shared" si="8"/>
        <v>0</v>
      </c>
      <c r="D76" s="19">
        <v>0</v>
      </c>
      <c r="E76" s="16"/>
      <c r="F76" s="16"/>
      <c r="G76" s="16"/>
      <c r="H76" s="16"/>
      <c r="I76" s="23">
        <v>0</v>
      </c>
      <c r="J76" s="16"/>
      <c r="K76" s="16">
        <v>0</v>
      </c>
    </row>
    <row r="77" spans="2:11" ht="14.25" customHeight="1">
      <c r="B77" s="17" t="s">
        <v>86</v>
      </c>
      <c r="C77" s="18">
        <f t="shared" si="8"/>
        <v>0</v>
      </c>
      <c r="D77" s="22">
        <v>0</v>
      </c>
      <c r="E77" s="16"/>
      <c r="F77" s="16"/>
      <c r="G77" s="16"/>
      <c r="H77" s="16"/>
      <c r="I77" s="23">
        <v>0</v>
      </c>
      <c r="J77" s="16"/>
      <c r="K77" s="16">
        <v>0</v>
      </c>
    </row>
    <row r="78" spans="2:11" ht="14.25" customHeight="1">
      <c r="B78" s="21" t="s">
        <v>87</v>
      </c>
      <c r="C78" s="18">
        <f t="shared" si="8"/>
        <v>0</v>
      </c>
      <c r="D78" s="22">
        <v>0</v>
      </c>
      <c r="E78" s="16"/>
      <c r="F78" s="16"/>
      <c r="G78" s="16"/>
      <c r="H78" s="16"/>
      <c r="I78" s="23">
        <v>0</v>
      </c>
      <c r="J78" s="16"/>
      <c r="K78" s="16">
        <v>0</v>
      </c>
    </row>
    <row r="79" spans="2:11" ht="14.25" customHeight="1">
      <c r="B79" s="21" t="s">
        <v>88</v>
      </c>
      <c r="C79" s="18">
        <f t="shared" si="8"/>
        <v>0</v>
      </c>
      <c r="D79" s="22">
        <v>0</v>
      </c>
      <c r="E79" s="16"/>
      <c r="F79" s="16"/>
      <c r="G79" s="16"/>
      <c r="H79" s="16"/>
      <c r="I79" s="23">
        <v>0</v>
      </c>
      <c r="J79" s="16"/>
      <c r="K79" s="16">
        <v>0</v>
      </c>
    </row>
    <row r="80" spans="2:11" ht="14.25" customHeight="1">
      <c r="B80" s="17" t="s">
        <v>89</v>
      </c>
      <c r="C80" s="18">
        <f t="shared" si="8"/>
        <v>0</v>
      </c>
      <c r="D80" s="22">
        <v>0</v>
      </c>
      <c r="E80" s="16"/>
      <c r="F80" s="16"/>
      <c r="G80" s="16"/>
      <c r="H80" s="16"/>
      <c r="I80" s="23">
        <v>0</v>
      </c>
      <c r="J80" s="16"/>
      <c r="K80" s="16">
        <v>0</v>
      </c>
    </row>
    <row r="81" spans="2:11" ht="14.25" customHeight="1">
      <c r="B81" s="21" t="s">
        <v>90</v>
      </c>
      <c r="C81" s="18">
        <f t="shared" si="8"/>
        <v>0</v>
      </c>
      <c r="D81" s="22">
        <v>0</v>
      </c>
      <c r="E81" s="16"/>
      <c r="F81" s="16"/>
      <c r="G81" s="16"/>
      <c r="H81" s="16"/>
      <c r="I81" s="23">
        <v>0</v>
      </c>
      <c r="J81" s="16"/>
      <c r="K81" s="16">
        <v>0</v>
      </c>
    </row>
    <row r="82" spans="2:11" ht="14.25" customHeight="1">
      <c r="B82" s="21" t="s">
        <v>91</v>
      </c>
      <c r="C82" s="18">
        <f t="shared" si="8"/>
        <v>0</v>
      </c>
      <c r="D82" s="22">
        <v>0</v>
      </c>
      <c r="E82" s="16"/>
      <c r="F82" s="16"/>
      <c r="G82" s="16"/>
      <c r="H82" s="16"/>
      <c r="I82" s="23">
        <v>0</v>
      </c>
      <c r="J82" s="16"/>
      <c r="K82" s="16">
        <v>0</v>
      </c>
    </row>
    <row r="83" spans="2:11" ht="14.25" customHeight="1">
      <c r="B83" s="17" t="s">
        <v>92</v>
      </c>
      <c r="C83" s="18">
        <f t="shared" si="8"/>
        <v>0</v>
      </c>
      <c r="D83" s="22">
        <v>0</v>
      </c>
      <c r="E83" s="16"/>
      <c r="F83" s="16"/>
      <c r="G83" s="16"/>
      <c r="H83" s="16"/>
      <c r="I83" s="23">
        <v>0</v>
      </c>
      <c r="J83" s="16"/>
      <c r="K83" s="16">
        <v>0</v>
      </c>
    </row>
    <row r="84" spans="2:11" ht="14.25" customHeight="1">
      <c r="B84" s="21" t="s">
        <v>93</v>
      </c>
      <c r="C84" s="18">
        <f t="shared" si="8"/>
        <v>0</v>
      </c>
      <c r="D84" s="22">
        <v>0</v>
      </c>
      <c r="E84" s="16"/>
      <c r="F84" s="16"/>
      <c r="G84" s="16"/>
      <c r="H84" s="16"/>
      <c r="I84" s="23">
        <v>0</v>
      </c>
      <c r="J84" s="16"/>
      <c r="K84" s="16">
        <v>0</v>
      </c>
    </row>
    <row r="85" spans="2:11" ht="14.25" customHeight="1">
      <c r="B85" s="17" t="s">
        <v>94</v>
      </c>
      <c r="C85" s="18">
        <f t="shared" si="8"/>
        <v>0</v>
      </c>
      <c r="D85" s="37">
        <v>0</v>
      </c>
      <c r="E85" s="16"/>
      <c r="F85" s="16"/>
      <c r="G85" s="16"/>
      <c r="H85" s="16"/>
      <c r="I85" s="23">
        <v>0</v>
      </c>
      <c r="J85" s="16"/>
      <c r="K85" s="16">
        <v>0</v>
      </c>
    </row>
    <row r="86" spans="2:11" ht="14.25" customHeight="1" thickBot="1">
      <c r="B86" s="38"/>
      <c r="C86" s="200">
        <f t="shared" si="8"/>
        <v>0</v>
      </c>
      <c r="D86" s="39"/>
      <c r="E86" s="40"/>
      <c r="F86" s="40"/>
      <c r="G86" s="40"/>
      <c r="H86" s="40"/>
      <c r="I86" s="41">
        <v>0</v>
      </c>
      <c r="J86" s="40"/>
      <c r="K86" s="40">
        <v>0</v>
      </c>
    </row>
    <row r="87" spans="2:11" s="20" customFormat="1" ht="14.25" customHeight="1" thickBot="1">
      <c r="B87" s="42" t="s">
        <v>95</v>
      </c>
      <c r="C87" s="201">
        <f>+D87+E87+F87+G87+H87+I87+J87+K87</f>
        <v>157819830.72999999</v>
      </c>
      <c r="D87" s="201">
        <f t="shared" ref="D87:K87" si="9">+D74</f>
        <v>13585404.529999999</v>
      </c>
      <c r="E87" s="201">
        <f t="shared" si="9"/>
        <v>15658038.890000001</v>
      </c>
      <c r="F87" s="201">
        <f t="shared" si="9"/>
        <v>18730103.760000002</v>
      </c>
      <c r="G87" s="201">
        <f t="shared" si="9"/>
        <v>16864386.399999999</v>
      </c>
      <c r="H87" s="201">
        <f t="shared" si="9"/>
        <v>24867049.180000003</v>
      </c>
      <c r="I87" s="201">
        <f t="shared" si="9"/>
        <v>29236823.079999998</v>
      </c>
      <c r="J87" s="201">
        <f t="shared" si="9"/>
        <v>17467963.699999999</v>
      </c>
      <c r="K87" s="202">
        <f t="shared" si="9"/>
        <v>21410061.189999994</v>
      </c>
    </row>
    <row r="88" spans="2:11" ht="14.25" customHeight="1">
      <c r="B88" s="3" t="s">
        <v>96</v>
      </c>
    </row>
    <row r="89" spans="2:11" ht="14.25" customHeight="1">
      <c r="B89" s="3" t="s">
        <v>97</v>
      </c>
      <c r="C89" s="29"/>
      <c r="H89" s="29"/>
    </row>
    <row r="90" spans="2:11" ht="14.25" customHeight="1">
      <c r="B90" s="3" t="s">
        <v>98</v>
      </c>
      <c r="C90" s="29"/>
    </row>
    <row r="91" spans="2:11" ht="14.25" customHeight="1">
      <c r="C91" s="10"/>
      <c r="D91" s="43"/>
    </row>
    <row r="92" spans="2:11" ht="14.25" customHeight="1"/>
    <row r="93" spans="2:11" ht="14.25" customHeight="1"/>
    <row r="94" spans="2:11" ht="14.25" customHeight="1">
      <c r="B94" s="222" t="s">
        <v>99</v>
      </c>
      <c r="C94" s="222"/>
      <c r="D94" s="222"/>
      <c r="E94" s="222"/>
      <c r="F94" s="222"/>
      <c r="G94" s="222"/>
      <c r="H94" s="222"/>
      <c r="I94" s="222"/>
      <c r="J94" s="222"/>
      <c r="K94" s="108"/>
    </row>
    <row r="95" spans="2:11" ht="14.25" customHeight="1">
      <c r="B95" s="223" t="s">
        <v>100</v>
      </c>
      <c r="C95" s="223"/>
      <c r="D95" s="223"/>
      <c r="E95" s="223"/>
      <c r="F95" s="223"/>
      <c r="G95" s="223"/>
      <c r="H95" s="223"/>
      <c r="I95" s="223"/>
      <c r="J95" s="223"/>
      <c r="K95" s="109"/>
    </row>
    <row r="96" spans="2:11" ht="14.25" customHeight="1"/>
    <row r="97" ht="14.25" customHeight="1"/>
    <row r="98" ht="14.25" customHeight="1"/>
    <row r="99" ht="14.25" customHeight="1"/>
  </sheetData>
  <sheetProtection algorithmName="SHA-512" hashValue="IJv/JkjiGQo/MSj39H9md4qzW0lz/rLa/ni9Eivh+FxtXUFc4pJjGg0kw60JDLqJoR7clyyYR4NwBxsJc1yvoA==" saltValue="5+8XTP0xWMvLkBmMHCSirg==" spinCount="100000" sheet="1" objects="1" scenarios="1"/>
  <mergeCells count="7">
    <mergeCell ref="B94:J94"/>
    <mergeCell ref="B95:J95"/>
    <mergeCell ref="B2:J2"/>
    <mergeCell ref="B1:J1"/>
    <mergeCell ref="B3:J3"/>
    <mergeCell ref="B4:J4"/>
    <mergeCell ref="B5:J5"/>
  </mergeCells>
  <phoneticPr fontId="25" type="noConversion"/>
  <pageMargins left="0.70866141732283472" right="0.70866141732283472" top="0.74803149606299213" bottom="0.74803149606299213" header="0.31496062992125984" footer="0.31496062992125984"/>
  <pageSetup scale="55" orientation="landscape" horizontalDpi="4294967295" verticalDpi="4294967295" r:id="rId1"/>
  <colBreaks count="1" manualBreakCount="1">
    <brk id="11" max="10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13" zoomScaleNormal="100" zoomScaleSheetLayoutView="100" workbookViewId="0">
      <selection activeCell="C50" sqref="C50"/>
    </sheetView>
  </sheetViews>
  <sheetFormatPr baseColWidth="10" defaultRowHeight="12.75"/>
  <cols>
    <col min="1" max="1" width="50.140625" style="95" customWidth="1"/>
    <col min="2" max="2" width="20.5703125" style="95" customWidth="1"/>
    <col min="3" max="3" width="27.85546875" style="95" customWidth="1"/>
    <col min="4" max="4" width="14.42578125" style="95" bestFit="1" customWidth="1"/>
    <col min="5" max="16384" width="11.42578125" style="95"/>
  </cols>
  <sheetData>
    <row r="1" spans="1:4" ht="15">
      <c r="A1" s="229" t="s">
        <v>101</v>
      </c>
      <c r="B1" s="229"/>
      <c r="C1" s="229"/>
    </row>
    <row r="2" spans="1:4" ht="15">
      <c r="A2" s="229" t="s">
        <v>102</v>
      </c>
      <c r="B2" s="229"/>
      <c r="C2" s="229"/>
    </row>
    <row r="3" spans="1:4" ht="15">
      <c r="A3" s="229" t="s">
        <v>2</v>
      </c>
      <c r="B3" s="229"/>
      <c r="C3" s="229"/>
    </row>
    <row r="6" spans="1:4">
      <c r="A6" s="230" t="s">
        <v>103</v>
      </c>
      <c r="B6" s="230"/>
      <c r="C6" s="230"/>
    </row>
    <row r="7" spans="1:4">
      <c r="A7" s="231" t="s">
        <v>286</v>
      </c>
      <c r="B7" s="231"/>
      <c r="C7" s="231"/>
    </row>
    <row r="8" spans="1:4">
      <c r="A8" s="231" t="s">
        <v>104</v>
      </c>
      <c r="B8" s="231"/>
      <c r="C8" s="231"/>
    </row>
    <row r="10" spans="1:4">
      <c r="A10" s="96" t="s">
        <v>105</v>
      </c>
    </row>
    <row r="11" spans="1:4">
      <c r="A11" s="96"/>
      <c r="C11" s="97"/>
    </row>
    <row r="12" spans="1:4">
      <c r="A12" s="96" t="s">
        <v>106</v>
      </c>
      <c r="C12" s="97"/>
    </row>
    <row r="13" spans="1:4">
      <c r="A13" s="57" t="s">
        <v>107</v>
      </c>
      <c r="C13" s="97">
        <v>166188637.53999999</v>
      </c>
      <c r="D13" s="97"/>
    </row>
    <row r="14" spans="1:4">
      <c r="A14" s="57" t="s">
        <v>108</v>
      </c>
      <c r="C14" s="44" t="s">
        <v>109</v>
      </c>
    </row>
    <row r="15" spans="1:4">
      <c r="A15" s="57" t="s">
        <v>110</v>
      </c>
      <c r="C15" s="44">
        <v>3227466.97</v>
      </c>
    </row>
    <row r="16" spans="1:4">
      <c r="A16" s="96" t="s">
        <v>111</v>
      </c>
      <c r="C16" s="45">
        <f>SUM(C13:C15)</f>
        <v>169416104.50999999</v>
      </c>
    </row>
    <row r="17" spans="1:4">
      <c r="A17" s="98"/>
      <c r="C17" s="47"/>
    </row>
    <row r="18" spans="1:4">
      <c r="A18" s="96" t="s">
        <v>112</v>
      </c>
      <c r="C18" s="47"/>
    </row>
    <row r="19" spans="1:4">
      <c r="A19" s="57" t="s">
        <v>113</v>
      </c>
      <c r="C19" s="47">
        <v>77521437.319999993</v>
      </c>
    </row>
    <row r="20" spans="1:4">
      <c r="A20" s="57" t="s">
        <v>114</v>
      </c>
      <c r="C20" s="48">
        <v>50965092.119999997</v>
      </c>
    </row>
    <row r="21" spans="1:4">
      <c r="A21" s="96"/>
      <c r="C21" s="49">
        <f>+C19-C20</f>
        <v>26556345.199999996</v>
      </c>
    </row>
    <row r="22" spans="1:4">
      <c r="A22" s="57" t="s">
        <v>115</v>
      </c>
      <c r="B22" s="99"/>
      <c r="C22" s="100">
        <v>18659.175466814107</v>
      </c>
      <c r="D22" s="99"/>
    </row>
    <row r="23" spans="1:4">
      <c r="A23" s="57" t="s">
        <v>116</v>
      </c>
      <c r="C23" s="47">
        <v>1000000</v>
      </c>
      <c r="D23" s="101"/>
    </row>
    <row r="24" spans="1:4">
      <c r="A24" s="57" t="s">
        <v>117</v>
      </c>
      <c r="B24" s="102"/>
      <c r="C24" s="50">
        <v>607615.31999999995</v>
      </c>
    </row>
    <row r="25" spans="1:4">
      <c r="A25" s="57"/>
      <c r="C25" s="51">
        <f>SUM(C22:C24)</f>
        <v>1626274.4954668139</v>
      </c>
    </row>
    <row r="26" spans="1:4">
      <c r="A26" s="96" t="s">
        <v>118</v>
      </c>
      <c r="C26" s="45">
        <f>+C21+C25</f>
        <v>28182619.695466809</v>
      </c>
    </row>
    <row r="27" spans="1:4" ht="13.5" thickBot="1">
      <c r="A27" s="96" t="s">
        <v>119</v>
      </c>
      <c r="C27" s="103">
        <f>+C16+C26</f>
        <v>197598724.20546681</v>
      </c>
    </row>
    <row r="28" spans="1:4" ht="13.5" thickTop="1">
      <c r="A28" s="98"/>
      <c r="C28" s="52"/>
    </row>
    <row r="29" spans="1:4">
      <c r="A29" s="53" t="s">
        <v>120</v>
      </c>
      <c r="C29" s="52"/>
    </row>
    <row r="30" spans="1:4">
      <c r="A30" s="53" t="s">
        <v>121</v>
      </c>
      <c r="C30" s="44"/>
    </row>
    <row r="31" spans="1:4">
      <c r="A31" s="98" t="s">
        <v>122</v>
      </c>
      <c r="C31" s="209">
        <v>2464922.08</v>
      </c>
    </row>
    <row r="32" spans="1:4" s="104" customFormat="1">
      <c r="A32" s="54" t="s">
        <v>123</v>
      </c>
      <c r="C32" s="210">
        <f>+C31</f>
        <v>2464922.08</v>
      </c>
    </row>
    <row r="33" spans="1:4" s="104" customFormat="1">
      <c r="A33" s="54"/>
      <c r="C33" s="210"/>
    </row>
    <row r="34" spans="1:4" s="104" customFormat="1">
      <c r="A34" s="53" t="s">
        <v>124</v>
      </c>
      <c r="C34" s="210"/>
    </row>
    <row r="35" spans="1:4" s="104" customFormat="1">
      <c r="A35" s="55" t="s">
        <v>125</v>
      </c>
      <c r="B35" s="105"/>
      <c r="C35" s="211">
        <v>1710941.38</v>
      </c>
    </row>
    <row r="36" spans="1:4" s="104" customFormat="1">
      <c r="A36" s="54" t="s">
        <v>126</v>
      </c>
      <c r="C36" s="212">
        <f>+C35</f>
        <v>1710941.38</v>
      </c>
      <c r="D36" s="106"/>
    </row>
    <row r="37" spans="1:4">
      <c r="A37" s="98"/>
      <c r="C37" s="213"/>
    </row>
    <row r="38" spans="1:4">
      <c r="A38" s="57" t="s">
        <v>127</v>
      </c>
      <c r="C38" s="214">
        <f>+C27-C32-C36</f>
        <v>193422860.7454668</v>
      </c>
    </row>
    <row r="39" spans="1:4" ht="13.5" thickBot="1">
      <c r="A39" s="96" t="s">
        <v>128</v>
      </c>
      <c r="C39" s="107">
        <f>+C32+C38+C36</f>
        <v>197598724.20546681</v>
      </c>
    </row>
    <row r="40" spans="1:4" ht="13.5" thickTop="1">
      <c r="A40" s="98"/>
      <c r="C40" s="56"/>
    </row>
    <row r="41" spans="1:4">
      <c r="A41" s="98"/>
      <c r="C41" s="101"/>
    </row>
    <row r="42" spans="1:4">
      <c r="A42" s="98"/>
      <c r="C42" s="99"/>
    </row>
    <row r="43" spans="1:4">
      <c r="A43" s="98"/>
      <c r="C43" s="99"/>
    </row>
    <row r="44" spans="1:4">
      <c r="A44" s="98"/>
      <c r="C44" s="101"/>
    </row>
    <row r="45" spans="1:4">
      <c r="A45" s="98"/>
      <c r="C45" s="101"/>
    </row>
    <row r="46" spans="1:4">
      <c r="A46" s="227" t="s">
        <v>129</v>
      </c>
      <c r="B46" s="227"/>
      <c r="C46" s="227"/>
    </row>
    <row r="47" spans="1:4">
      <c r="A47" s="228" t="s">
        <v>130</v>
      </c>
      <c r="B47" s="228"/>
      <c r="C47" s="228"/>
    </row>
    <row r="49" spans="1:1">
      <c r="A49" s="98"/>
    </row>
    <row r="53" spans="1:1">
      <c r="A53" s="57"/>
    </row>
    <row r="54" spans="1:1">
      <c r="A54" s="57"/>
    </row>
    <row r="55" spans="1:1">
      <c r="A55" s="58"/>
    </row>
  </sheetData>
  <sheetProtection algorithmName="SHA-512" hashValue="2xzTicwNc6PZlWfYZubk1H2HAuqynl1MriVXo+fSyg7puMzcVsSnSjET46RWMtXAPCr0MhEa2JIEq8Jw1kFCeA==" saltValue="MN/e3SEk88QnscrC8kFzYA==" spinCount="100000" sheet="1" objects="1" scenarios="1"/>
  <mergeCells count="8">
    <mergeCell ref="A46:C46"/>
    <mergeCell ref="A47:C47"/>
    <mergeCell ref="A1:C1"/>
    <mergeCell ref="A2:C2"/>
    <mergeCell ref="A3:C3"/>
    <mergeCell ref="A6:C6"/>
    <mergeCell ref="A7:C7"/>
    <mergeCell ref="A8:C8"/>
  </mergeCells>
  <pageMargins left="0.7" right="0.7" top="0.75" bottom="0.75" header="0.3" footer="0.3"/>
  <pageSetup paperSize="9" scale="88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1"/>
  <sheetViews>
    <sheetView topLeftCell="A7" zoomScale="80" zoomScaleNormal="80" workbookViewId="0">
      <selection activeCell="C27" sqref="C27"/>
    </sheetView>
  </sheetViews>
  <sheetFormatPr baseColWidth="10" defaultColWidth="9.140625" defaultRowHeight="15"/>
  <cols>
    <col min="1" max="1" width="30.5703125" style="117" bestFit="1" customWidth="1"/>
    <col min="2" max="2" width="34.28515625" style="118" customWidth="1"/>
    <col min="3" max="3" width="41.42578125" style="119" bestFit="1" customWidth="1"/>
    <col min="4" max="4" width="18.5703125" style="120" bestFit="1" customWidth="1"/>
    <col min="5" max="5" width="21.140625" style="111" bestFit="1" customWidth="1"/>
    <col min="6" max="6" width="21.28515625" style="121" customWidth="1"/>
    <col min="7" max="7" width="13.85546875" style="119" customWidth="1"/>
    <col min="8" max="10" width="9.140625" style="119"/>
    <col min="11" max="11" width="12" style="119" bestFit="1" customWidth="1"/>
    <col min="12" max="12" width="14" style="119" bestFit="1" customWidth="1"/>
    <col min="13" max="253" width="9.140625" style="119"/>
    <col min="254" max="254" width="10" style="119" customWidth="1"/>
    <col min="255" max="255" width="24.5703125" style="119" customWidth="1"/>
    <col min="256" max="256" width="18.85546875" style="119" customWidth="1"/>
    <col min="257" max="257" width="34.85546875" style="119" customWidth="1"/>
    <col min="258" max="259" width="17.7109375" style="119" customWidth="1"/>
    <col min="260" max="260" width="24.42578125" style="119" customWidth="1"/>
    <col min="261" max="509" width="9.140625" style="119"/>
    <col min="510" max="510" width="10" style="119" customWidth="1"/>
    <col min="511" max="511" width="24.5703125" style="119" customWidth="1"/>
    <col min="512" max="512" width="18.85546875" style="119" customWidth="1"/>
    <col min="513" max="513" width="34.85546875" style="119" customWidth="1"/>
    <col min="514" max="515" width="17.7109375" style="119" customWidth="1"/>
    <col min="516" max="516" width="24.42578125" style="119" customWidth="1"/>
    <col min="517" max="765" width="9.140625" style="119"/>
    <col min="766" max="766" width="10" style="119" customWidth="1"/>
    <col min="767" max="767" width="24.5703125" style="119" customWidth="1"/>
    <col min="768" max="768" width="18.85546875" style="119" customWidth="1"/>
    <col min="769" max="769" width="34.85546875" style="119" customWidth="1"/>
    <col min="770" max="771" width="17.7109375" style="119" customWidth="1"/>
    <col min="772" max="772" width="24.42578125" style="119" customWidth="1"/>
    <col min="773" max="1021" width="9.140625" style="119"/>
    <col min="1022" max="1022" width="10" style="119" customWidth="1"/>
    <col min="1023" max="1023" width="24.5703125" style="119" customWidth="1"/>
    <col min="1024" max="1024" width="18.85546875" style="119" customWidth="1"/>
    <col min="1025" max="1025" width="34.85546875" style="119" customWidth="1"/>
    <col min="1026" max="1027" width="17.7109375" style="119" customWidth="1"/>
    <col min="1028" max="1028" width="24.42578125" style="119" customWidth="1"/>
    <col min="1029" max="1277" width="9.140625" style="119"/>
    <col min="1278" max="1278" width="10" style="119" customWidth="1"/>
    <col min="1279" max="1279" width="24.5703125" style="119" customWidth="1"/>
    <col min="1280" max="1280" width="18.85546875" style="119" customWidth="1"/>
    <col min="1281" max="1281" width="34.85546875" style="119" customWidth="1"/>
    <col min="1282" max="1283" width="17.7109375" style="119" customWidth="1"/>
    <col min="1284" max="1284" width="24.42578125" style="119" customWidth="1"/>
    <col min="1285" max="1533" width="9.140625" style="119"/>
    <col min="1534" max="1534" width="10" style="119" customWidth="1"/>
    <col min="1535" max="1535" width="24.5703125" style="119" customWidth="1"/>
    <col min="1536" max="1536" width="18.85546875" style="119" customWidth="1"/>
    <col min="1537" max="1537" width="34.85546875" style="119" customWidth="1"/>
    <col min="1538" max="1539" width="17.7109375" style="119" customWidth="1"/>
    <col min="1540" max="1540" width="24.42578125" style="119" customWidth="1"/>
    <col min="1541" max="1789" width="9.140625" style="119"/>
    <col min="1790" max="1790" width="10" style="119" customWidth="1"/>
    <col min="1791" max="1791" width="24.5703125" style="119" customWidth="1"/>
    <col min="1792" max="1792" width="18.85546875" style="119" customWidth="1"/>
    <col min="1793" max="1793" width="34.85546875" style="119" customWidth="1"/>
    <col min="1794" max="1795" width="17.7109375" style="119" customWidth="1"/>
    <col min="1796" max="1796" width="24.42578125" style="119" customWidth="1"/>
    <col min="1797" max="2045" width="9.140625" style="119"/>
    <col min="2046" max="2046" width="10" style="119" customWidth="1"/>
    <col min="2047" max="2047" width="24.5703125" style="119" customWidth="1"/>
    <col min="2048" max="2048" width="18.85546875" style="119" customWidth="1"/>
    <col min="2049" max="2049" width="34.85546875" style="119" customWidth="1"/>
    <col min="2050" max="2051" width="17.7109375" style="119" customWidth="1"/>
    <col min="2052" max="2052" width="24.42578125" style="119" customWidth="1"/>
    <col min="2053" max="2301" width="9.140625" style="119"/>
    <col min="2302" max="2302" width="10" style="119" customWidth="1"/>
    <col min="2303" max="2303" width="24.5703125" style="119" customWidth="1"/>
    <col min="2304" max="2304" width="18.85546875" style="119" customWidth="1"/>
    <col min="2305" max="2305" width="34.85546875" style="119" customWidth="1"/>
    <col min="2306" max="2307" width="17.7109375" style="119" customWidth="1"/>
    <col min="2308" max="2308" width="24.42578125" style="119" customWidth="1"/>
    <col min="2309" max="2557" width="9.140625" style="119"/>
    <col min="2558" max="2558" width="10" style="119" customWidth="1"/>
    <col min="2559" max="2559" width="24.5703125" style="119" customWidth="1"/>
    <col min="2560" max="2560" width="18.85546875" style="119" customWidth="1"/>
    <col min="2561" max="2561" width="34.85546875" style="119" customWidth="1"/>
    <col min="2562" max="2563" width="17.7109375" style="119" customWidth="1"/>
    <col min="2564" max="2564" width="24.42578125" style="119" customWidth="1"/>
    <col min="2565" max="2813" width="9.140625" style="119"/>
    <col min="2814" max="2814" width="10" style="119" customWidth="1"/>
    <col min="2815" max="2815" width="24.5703125" style="119" customWidth="1"/>
    <col min="2816" max="2816" width="18.85546875" style="119" customWidth="1"/>
    <col min="2817" max="2817" width="34.85546875" style="119" customWidth="1"/>
    <col min="2818" max="2819" width="17.7109375" style="119" customWidth="1"/>
    <col min="2820" max="2820" width="24.42578125" style="119" customWidth="1"/>
    <col min="2821" max="3069" width="9.140625" style="119"/>
    <col min="3070" max="3070" width="10" style="119" customWidth="1"/>
    <col min="3071" max="3071" width="24.5703125" style="119" customWidth="1"/>
    <col min="3072" max="3072" width="18.85546875" style="119" customWidth="1"/>
    <col min="3073" max="3073" width="34.85546875" style="119" customWidth="1"/>
    <col min="3074" max="3075" width="17.7109375" style="119" customWidth="1"/>
    <col min="3076" max="3076" width="24.42578125" style="119" customWidth="1"/>
    <col min="3077" max="3325" width="9.140625" style="119"/>
    <col min="3326" max="3326" width="10" style="119" customWidth="1"/>
    <col min="3327" max="3327" width="24.5703125" style="119" customWidth="1"/>
    <col min="3328" max="3328" width="18.85546875" style="119" customWidth="1"/>
    <col min="3329" max="3329" width="34.85546875" style="119" customWidth="1"/>
    <col min="3330" max="3331" width="17.7109375" style="119" customWidth="1"/>
    <col min="3332" max="3332" width="24.42578125" style="119" customWidth="1"/>
    <col min="3333" max="3581" width="9.140625" style="119"/>
    <col min="3582" max="3582" width="10" style="119" customWidth="1"/>
    <col min="3583" max="3583" width="24.5703125" style="119" customWidth="1"/>
    <col min="3584" max="3584" width="18.85546875" style="119" customWidth="1"/>
    <col min="3585" max="3585" width="34.85546875" style="119" customWidth="1"/>
    <col min="3586" max="3587" width="17.7109375" style="119" customWidth="1"/>
    <col min="3588" max="3588" width="24.42578125" style="119" customWidth="1"/>
    <col min="3589" max="3837" width="9.140625" style="119"/>
    <col min="3838" max="3838" width="10" style="119" customWidth="1"/>
    <col min="3839" max="3839" width="24.5703125" style="119" customWidth="1"/>
    <col min="3840" max="3840" width="18.85546875" style="119" customWidth="1"/>
    <col min="3841" max="3841" width="34.85546875" style="119" customWidth="1"/>
    <col min="3842" max="3843" width="17.7109375" style="119" customWidth="1"/>
    <col min="3844" max="3844" width="24.42578125" style="119" customWidth="1"/>
    <col min="3845" max="4093" width="9.140625" style="119"/>
    <col min="4094" max="4094" width="10" style="119" customWidth="1"/>
    <col min="4095" max="4095" width="24.5703125" style="119" customWidth="1"/>
    <col min="4096" max="4096" width="18.85546875" style="119" customWidth="1"/>
    <col min="4097" max="4097" width="34.85546875" style="119" customWidth="1"/>
    <col min="4098" max="4099" width="17.7109375" style="119" customWidth="1"/>
    <col min="4100" max="4100" width="24.42578125" style="119" customWidth="1"/>
    <col min="4101" max="4349" width="9.140625" style="119"/>
    <col min="4350" max="4350" width="10" style="119" customWidth="1"/>
    <col min="4351" max="4351" width="24.5703125" style="119" customWidth="1"/>
    <col min="4352" max="4352" width="18.85546875" style="119" customWidth="1"/>
    <col min="4353" max="4353" width="34.85546875" style="119" customWidth="1"/>
    <col min="4354" max="4355" width="17.7109375" style="119" customWidth="1"/>
    <col min="4356" max="4356" width="24.42578125" style="119" customWidth="1"/>
    <col min="4357" max="4605" width="9.140625" style="119"/>
    <col min="4606" max="4606" width="10" style="119" customWidth="1"/>
    <col min="4607" max="4607" width="24.5703125" style="119" customWidth="1"/>
    <col min="4608" max="4608" width="18.85546875" style="119" customWidth="1"/>
    <col min="4609" max="4609" width="34.85546875" style="119" customWidth="1"/>
    <col min="4610" max="4611" width="17.7109375" style="119" customWidth="1"/>
    <col min="4612" max="4612" width="24.42578125" style="119" customWidth="1"/>
    <col min="4613" max="4861" width="9.140625" style="119"/>
    <col min="4862" max="4862" width="10" style="119" customWidth="1"/>
    <col min="4863" max="4863" width="24.5703125" style="119" customWidth="1"/>
    <col min="4864" max="4864" width="18.85546875" style="119" customWidth="1"/>
    <col min="4865" max="4865" width="34.85546875" style="119" customWidth="1"/>
    <col min="4866" max="4867" width="17.7109375" style="119" customWidth="1"/>
    <col min="4868" max="4868" width="24.42578125" style="119" customWidth="1"/>
    <col min="4869" max="5117" width="9.140625" style="119"/>
    <col min="5118" max="5118" width="10" style="119" customWidth="1"/>
    <col min="5119" max="5119" width="24.5703125" style="119" customWidth="1"/>
    <col min="5120" max="5120" width="18.85546875" style="119" customWidth="1"/>
    <col min="5121" max="5121" width="34.85546875" style="119" customWidth="1"/>
    <col min="5122" max="5123" width="17.7109375" style="119" customWidth="1"/>
    <col min="5124" max="5124" width="24.42578125" style="119" customWidth="1"/>
    <col min="5125" max="5373" width="9.140625" style="119"/>
    <col min="5374" max="5374" width="10" style="119" customWidth="1"/>
    <col min="5375" max="5375" width="24.5703125" style="119" customWidth="1"/>
    <col min="5376" max="5376" width="18.85546875" style="119" customWidth="1"/>
    <col min="5377" max="5377" width="34.85546875" style="119" customWidth="1"/>
    <col min="5378" max="5379" width="17.7109375" style="119" customWidth="1"/>
    <col min="5380" max="5380" width="24.42578125" style="119" customWidth="1"/>
    <col min="5381" max="5629" width="9.140625" style="119"/>
    <col min="5630" max="5630" width="10" style="119" customWidth="1"/>
    <col min="5631" max="5631" width="24.5703125" style="119" customWidth="1"/>
    <col min="5632" max="5632" width="18.85546875" style="119" customWidth="1"/>
    <col min="5633" max="5633" width="34.85546875" style="119" customWidth="1"/>
    <col min="5634" max="5635" width="17.7109375" style="119" customWidth="1"/>
    <col min="5636" max="5636" width="24.42578125" style="119" customWidth="1"/>
    <col min="5637" max="5885" width="9.140625" style="119"/>
    <col min="5886" max="5886" width="10" style="119" customWidth="1"/>
    <col min="5887" max="5887" width="24.5703125" style="119" customWidth="1"/>
    <col min="5888" max="5888" width="18.85546875" style="119" customWidth="1"/>
    <col min="5889" max="5889" width="34.85546875" style="119" customWidth="1"/>
    <col min="5890" max="5891" width="17.7109375" style="119" customWidth="1"/>
    <col min="5892" max="5892" width="24.42578125" style="119" customWidth="1"/>
    <col min="5893" max="6141" width="9.140625" style="119"/>
    <col min="6142" max="6142" width="10" style="119" customWidth="1"/>
    <col min="6143" max="6143" width="24.5703125" style="119" customWidth="1"/>
    <col min="6144" max="6144" width="18.85546875" style="119" customWidth="1"/>
    <col min="6145" max="6145" width="34.85546875" style="119" customWidth="1"/>
    <col min="6146" max="6147" width="17.7109375" style="119" customWidth="1"/>
    <col min="6148" max="6148" width="24.42578125" style="119" customWidth="1"/>
    <col min="6149" max="6397" width="9.140625" style="119"/>
    <col min="6398" max="6398" width="10" style="119" customWidth="1"/>
    <col min="6399" max="6399" width="24.5703125" style="119" customWidth="1"/>
    <col min="6400" max="6400" width="18.85546875" style="119" customWidth="1"/>
    <col min="6401" max="6401" width="34.85546875" style="119" customWidth="1"/>
    <col min="6402" max="6403" width="17.7109375" style="119" customWidth="1"/>
    <col min="6404" max="6404" width="24.42578125" style="119" customWidth="1"/>
    <col min="6405" max="6653" width="9.140625" style="119"/>
    <col min="6654" max="6654" width="10" style="119" customWidth="1"/>
    <col min="6655" max="6655" width="24.5703125" style="119" customWidth="1"/>
    <col min="6656" max="6656" width="18.85546875" style="119" customWidth="1"/>
    <col min="6657" max="6657" width="34.85546875" style="119" customWidth="1"/>
    <col min="6658" max="6659" width="17.7109375" style="119" customWidth="1"/>
    <col min="6660" max="6660" width="24.42578125" style="119" customWidth="1"/>
    <col min="6661" max="6909" width="9.140625" style="119"/>
    <col min="6910" max="6910" width="10" style="119" customWidth="1"/>
    <col min="6911" max="6911" width="24.5703125" style="119" customWidth="1"/>
    <col min="6912" max="6912" width="18.85546875" style="119" customWidth="1"/>
    <col min="6913" max="6913" width="34.85546875" style="119" customWidth="1"/>
    <col min="6914" max="6915" width="17.7109375" style="119" customWidth="1"/>
    <col min="6916" max="6916" width="24.42578125" style="119" customWidth="1"/>
    <col min="6917" max="7165" width="9.140625" style="119"/>
    <col min="7166" max="7166" width="10" style="119" customWidth="1"/>
    <col min="7167" max="7167" width="24.5703125" style="119" customWidth="1"/>
    <col min="7168" max="7168" width="18.85546875" style="119" customWidth="1"/>
    <col min="7169" max="7169" width="34.85546875" style="119" customWidth="1"/>
    <col min="7170" max="7171" width="17.7109375" style="119" customWidth="1"/>
    <col min="7172" max="7172" width="24.42578125" style="119" customWidth="1"/>
    <col min="7173" max="7421" width="9.140625" style="119"/>
    <col min="7422" max="7422" width="10" style="119" customWidth="1"/>
    <col min="7423" max="7423" width="24.5703125" style="119" customWidth="1"/>
    <col min="7424" max="7424" width="18.85546875" style="119" customWidth="1"/>
    <col min="7425" max="7425" width="34.85546875" style="119" customWidth="1"/>
    <col min="7426" max="7427" width="17.7109375" style="119" customWidth="1"/>
    <col min="7428" max="7428" width="24.42578125" style="119" customWidth="1"/>
    <col min="7429" max="7677" width="9.140625" style="119"/>
    <col min="7678" max="7678" width="10" style="119" customWidth="1"/>
    <col min="7679" max="7679" width="24.5703125" style="119" customWidth="1"/>
    <col min="7680" max="7680" width="18.85546875" style="119" customWidth="1"/>
    <col min="7681" max="7681" width="34.85546875" style="119" customWidth="1"/>
    <col min="7682" max="7683" width="17.7109375" style="119" customWidth="1"/>
    <col min="7684" max="7684" width="24.42578125" style="119" customWidth="1"/>
    <col min="7685" max="7933" width="9.140625" style="119"/>
    <col min="7934" max="7934" width="10" style="119" customWidth="1"/>
    <col min="7935" max="7935" width="24.5703125" style="119" customWidth="1"/>
    <col min="7936" max="7936" width="18.85546875" style="119" customWidth="1"/>
    <col min="7937" max="7937" width="34.85546875" style="119" customWidth="1"/>
    <col min="7938" max="7939" width="17.7109375" style="119" customWidth="1"/>
    <col min="7940" max="7940" width="24.42578125" style="119" customWidth="1"/>
    <col min="7941" max="8189" width="9.140625" style="119"/>
    <col min="8190" max="8190" width="10" style="119" customWidth="1"/>
    <col min="8191" max="8191" width="24.5703125" style="119" customWidth="1"/>
    <col min="8192" max="8192" width="18.85546875" style="119" customWidth="1"/>
    <col min="8193" max="8193" width="34.85546875" style="119" customWidth="1"/>
    <col min="8194" max="8195" width="17.7109375" style="119" customWidth="1"/>
    <col min="8196" max="8196" width="24.42578125" style="119" customWidth="1"/>
    <col min="8197" max="8445" width="9.140625" style="119"/>
    <col min="8446" max="8446" width="10" style="119" customWidth="1"/>
    <col min="8447" max="8447" width="24.5703125" style="119" customWidth="1"/>
    <col min="8448" max="8448" width="18.85546875" style="119" customWidth="1"/>
    <col min="8449" max="8449" width="34.85546875" style="119" customWidth="1"/>
    <col min="8450" max="8451" width="17.7109375" style="119" customWidth="1"/>
    <col min="8452" max="8452" width="24.42578125" style="119" customWidth="1"/>
    <col min="8453" max="8701" width="9.140625" style="119"/>
    <col min="8702" max="8702" width="10" style="119" customWidth="1"/>
    <col min="8703" max="8703" width="24.5703125" style="119" customWidth="1"/>
    <col min="8704" max="8704" width="18.85546875" style="119" customWidth="1"/>
    <col min="8705" max="8705" width="34.85546875" style="119" customWidth="1"/>
    <col min="8706" max="8707" width="17.7109375" style="119" customWidth="1"/>
    <col min="8708" max="8708" width="24.42578125" style="119" customWidth="1"/>
    <col min="8709" max="8957" width="9.140625" style="119"/>
    <col min="8958" max="8958" width="10" style="119" customWidth="1"/>
    <col min="8959" max="8959" width="24.5703125" style="119" customWidth="1"/>
    <col min="8960" max="8960" width="18.85546875" style="119" customWidth="1"/>
    <col min="8961" max="8961" width="34.85546875" style="119" customWidth="1"/>
    <col min="8962" max="8963" width="17.7109375" style="119" customWidth="1"/>
    <col min="8964" max="8964" width="24.42578125" style="119" customWidth="1"/>
    <col min="8965" max="9213" width="9.140625" style="119"/>
    <col min="9214" max="9214" width="10" style="119" customWidth="1"/>
    <col min="9215" max="9215" width="24.5703125" style="119" customWidth="1"/>
    <col min="9216" max="9216" width="18.85546875" style="119" customWidth="1"/>
    <col min="9217" max="9217" width="34.85546875" style="119" customWidth="1"/>
    <col min="9218" max="9219" width="17.7109375" style="119" customWidth="1"/>
    <col min="9220" max="9220" width="24.42578125" style="119" customWidth="1"/>
    <col min="9221" max="9469" width="9.140625" style="119"/>
    <col min="9470" max="9470" width="10" style="119" customWidth="1"/>
    <col min="9471" max="9471" width="24.5703125" style="119" customWidth="1"/>
    <col min="9472" max="9472" width="18.85546875" style="119" customWidth="1"/>
    <col min="9473" max="9473" width="34.85546875" style="119" customWidth="1"/>
    <col min="9474" max="9475" width="17.7109375" style="119" customWidth="1"/>
    <col min="9476" max="9476" width="24.42578125" style="119" customWidth="1"/>
    <col min="9477" max="9725" width="9.140625" style="119"/>
    <col min="9726" max="9726" width="10" style="119" customWidth="1"/>
    <col min="9727" max="9727" width="24.5703125" style="119" customWidth="1"/>
    <col min="9728" max="9728" width="18.85546875" style="119" customWidth="1"/>
    <col min="9729" max="9729" width="34.85546875" style="119" customWidth="1"/>
    <col min="9730" max="9731" width="17.7109375" style="119" customWidth="1"/>
    <col min="9732" max="9732" width="24.42578125" style="119" customWidth="1"/>
    <col min="9733" max="9981" width="9.140625" style="119"/>
    <col min="9982" max="9982" width="10" style="119" customWidth="1"/>
    <col min="9983" max="9983" width="24.5703125" style="119" customWidth="1"/>
    <col min="9984" max="9984" width="18.85546875" style="119" customWidth="1"/>
    <col min="9985" max="9985" width="34.85546875" style="119" customWidth="1"/>
    <col min="9986" max="9987" width="17.7109375" style="119" customWidth="1"/>
    <col min="9988" max="9988" width="24.42578125" style="119" customWidth="1"/>
    <col min="9989" max="10237" width="9.140625" style="119"/>
    <col min="10238" max="10238" width="10" style="119" customWidth="1"/>
    <col min="10239" max="10239" width="24.5703125" style="119" customWidth="1"/>
    <col min="10240" max="10240" width="18.85546875" style="119" customWidth="1"/>
    <col min="10241" max="10241" width="34.85546875" style="119" customWidth="1"/>
    <col min="10242" max="10243" width="17.7109375" style="119" customWidth="1"/>
    <col min="10244" max="10244" width="24.42578125" style="119" customWidth="1"/>
    <col min="10245" max="10493" width="9.140625" style="119"/>
    <col min="10494" max="10494" width="10" style="119" customWidth="1"/>
    <col min="10495" max="10495" width="24.5703125" style="119" customWidth="1"/>
    <col min="10496" max="10496" width="18.85546875" style="119" customWidth="1"/>
    <col min="10497" max="10497" width="34.85546875" style="119" customWidth="1"/>
    <col min="10498" max="10499" width="17.7109375" style="119" customWidth="1"/>
    <col min="10500" max="10500" width="24.42578125" style="119" customWidth="1"/>
    <col min="10501" max="10749" width="9.140625" style="119"/>
    <col min="10750" max="10750" width="10" style="119" customWidth="1"/>
    <col min="10751" max="10751" width="24.5703125" style="119" customWidth="1"/>
    <col min="10752" max="10752" width="18.85546875" style="119" customWidth="1"/>
    <col min="10753" max="10753" width="34.85546875" style="119" customWidth="1"/>
    <col min="10754" max="10755" width="17.7109375" style="119" customWidth="1"/>
    <col min="10756" max="10756" width="24.42578125" style="119" customWidth="1"/>
    <col min="10757" max="11005" width="9.140625" style="119"/>
    <col min="11006" max="11006" width="10" style="119" customWidth="1"/>
    <col min="11007" max="11007" width="24.5703125" style="119" customWidth="1"/>
    <col min="11008" max="11008" width="18.85546875" style="119" customWidth="1"/>
    <col min="11009" max="11009" width="34.85546875" style="119" customWidth="1"/>
    <col min="11010" max="11011" width="17.7109375" style="119" customWidth="1"/>
    <col min="11012" max="11012" width="24.42578125" style="119" customWidth="1"/>
    <col min="11013" max="11261" width="9.140625" style="119"/>
    <col min="11262" max="11262" width="10" style="119" customWidth="1"/>
    <col min="11263" max="11263" width="24.5703125" style="119" customWidth="1"/>
    <col min="11264" max="11264" width="18.85546875" style="119" customWidth="1"/>
    <col min="11265" max="11265" width="34.85546875" style="119" customWidth="1"/>
    <col min="11266" max="11267" width="17.7109375" style="119" customWidth="1"/>
    <col min="11268" max="11268" width="24.42578125" style="119" customWidth="1"/>
    <col min="11269" max="11517" width="9.140625" style="119"/>
    <col min="11518" max="11518" width="10" style="119" customWidth="1"/>
    <col min="11519" max="11519" width="24.5703125" style="119" customWidth="1"/>
    <col min="11520" max="11520" width="18.85546875" style="119" customWidth="1"/>
    <col min="11521" max="11521" width="34.85546875" style="119" customWidth="1"/>
    <col min="11522" max="11523" width="17.7109375" style="119" customWidth="1"/>
    <col min="11524" max="11524" width="24.42578125" style="119" customWidth="1"/>
    <col min="11525" max="11773" width="9.140625" style="119"/>
    <col min="11774" max="11774" width="10" style="119" customWidth="1"/>
    <col min="11775" max="11775" width="24.5703125" style="119" customWidth="1"/>
    <col min="11776" max="11776" width="18.85546875" style="119" customWidth="1"/>
    <col min="11777" max="11777" width="34.85546875" style="119" customWidth="1"/>
    <col min="11778" max="11779" width="17.7109375" style="119" customWidth="1"/>
    <col min="11780" max="11780" width="24.42578125" style="119" customWidth="1"/>
    <col min="11781" max="12029" width="9.140625" style="119"/>
    <col min="12030" max="12030" width="10" style="119" customWidth="1"/>
    <col min="12031" max="12031" width="24.5703125" style="119" customWidth="1"/>
    <col min="12032" max="12032" width="18.85546875" style="119" customWidth="1"/>
    <col min="12033" max="12033" width="34.85546875" style="119" customWidth="1"/>
    <col min="12034" max="12035" width="17.7109375" style="119" customWidth="1"/>
    <col min="12036" max="12036" width="24.42578125" style="119" customWidth="1"/>
    <col min="12037" max="12285" width="9.140625" style="119"/>
    <col min="12286" max="12286" width="10" style="119" customWidth="1"/>
    <col min="12287" max="12287" width="24.5703125" style="119" customWidth="1"/>
    <col min="12288" max="12288" width="18.85546875" style="119" customWidth="1"/>
    <col min="12289" max="12289" width="34.85546875" style="119" customWidth="1"/>
    <col min="12290" max="12291" width="17.7109375" style="119" customWidth="1"/>
    <col min="12292" max="12292" width="24.42578125" style="119" customWidth="1"/>
    <col min="12293" max="12541" width="9.140625" style="119"/>
    <col min="12542" max="12542" width="10" style="119" customWidth="1"/>
    <col min="12543" max="12543" width="24.5703125" style="119" customWidth="1"/>
    <col min="12544" max="12544" width="18.85546875" style="119" customWidth="1"/>
    <col min="12545" max="12545" width="34.85546875" style="119" customWidth="1"/>
    <col min="12546" max="12547" width="17.7109375" style="119" customWidth="1"/>
    <col min="12548" max="12548" width="24.42578125" style="119" customWidth="1"/>
    <col min="12549" max="12797" width="9.140625" style="119"/>
    <col min="12798" max="12798" width="10" style="119" customWidth="1"/>
    <col min="12799" max="12799" width="24.5703125" style="119" customWidth="1"/>
    <col min="12800" max="12800" width="18.85546875" style="119" customWidth="1"/>
    <col min="12801" max="12801" width="34.85546875" style="119" customWidth="1"/>
    <col min="12802" max="12803" width="17.7109375" style="119" customWidth="1"/>
    <col min="12804" max="12804" width="24.42578125" style="119" customWidth="1"/>
    <col min="12805" max="13053" width="9.140625" style="119"/>
    <col min="13054" max="13054" width="10" style="119" customWidth="1"/>
    <col min="13055" max="13055" width="24.5703125" style="119" customWidth="1"/>
    <col min="13056" max="13056" width="18.85546875" style="119" customWidth="1"/>
    <col min="13057" max="13057" width="34.85546875" style="119" customWidth="1"/>
    <col min="13058" max="13059" width="17.7109375" style="119" customWidth="1"/>
    <col min="13060" max="13060" width="24.42578125" style="119" customWidth="1"/>
    <col min="13061" max="13309" width="9.140625" style="119"/>
    <col min="13310" max="13310" width="10" style="119" customWidth="1"/>
    <col min="13311" max="13311" width="24.5703125" style="119" customWidth="1"/>
    <col min="13312" max="13312" width="18.85546875" style="119" customWidth="1"/>
    <col min="13313" max="13313" width="34.85546875" style="119" customWidth="1"/>
    <col min="13314" max="13315" width="17.7109375" style="119" customWidth="1"/>
    <col min="13316" max="13316" width="24.42578125" style="119" customWidth="1"/>
    <col min="13317" max="13565" width="9.140625" style="119"/>
    <col min="13566" max="13566" width="10" style="119" customWidth="1"/>
    <col min="13567" max="13567" width="24.5703125" style="119" customWidth="1"/>
    <col min="13568" max="13568" width="18.85546875" style="119" customWidth="1"/>
    <col min="13569" max="13569" width="34.85546875" style="119" customWidth="1"/>
    <col min="13570" max="13571" width="17.7109375" style="119" customWidth="1"/>
    <col min="13572" max="13572" width="24.42578125" style="119" customWidth="1"/>
    <col min="13573" max="13821" width="9.140625" style="119"/>
    <col min="13822" max="13822" width="10" style="119" customWidth="1"/>
    <col min="13823" max="13823" width="24.5703125" style="119" customWidth="1"/>
    <col min="13824" max="13824" width="18.85546875" style="119" customWidth="1"/>
    <col min="13825" max="13825" width="34.85546875" style="119" customWidth="1"/>
    <col min="13826" max="13827" width="17.7109375" style="119" customWidth="1"/>
    <col min="13828" max="13828" width="24.42578125" style="119" customWidth="1"/>
    <col min="13829" max="14077" width="9.140625" style="119"/>
    <col min="14078" max="14078" width="10" style="119" customWidth="1"/>
    <col min="14079" max="14079" width="24.5703125" style="119" customWidth="1"/>
    <col min="14080" max="14080" width="18.85546875" style="119" customWidth="1"/>
    <col min="14081" max="14081" width="34.85546875" style="119" customWidth="1"/>
    <col min="14082" max="14083" width="17.7109375" style="119" customWidth="1"/>
    <col min="14084" max="14084" width="24.42578125" style="119" customWidth="1"/>
    <col min="14085" max="14333" width="9.140625" style="119"/>
    <col min="14334" max="14334" width="10" style="119" customWidth="1"/>
    <col min="14335" max="14335" width="24.5703125" style="119" customWidth="1"/>
    <col min="14336" max="14336" width="18.85546875" style="119" customWidth="1"/>
    <col min="14337" max="14337" width="34.85546875" style="119" customWidth="1"/>
    <col min="14338" max="14339" width="17.7109375" style="119" customWidth="1"/>
    <col min="14340" max="14340" width="24.42578125" style="119" customWidth="1"/>
    <col min="14341" max="14589" width="9.140625" style="119"/>
    <col min="14590" max="14590" width="10" style="119" customWidth="1"/>
    <col min="14591" max="14591" width="24.5703125" style="119" customWidth="1"/>
    <col min="14592" max="14592" width="18.85546875" style="119" customWidth="1"/>
    <col min="14593" max="14593" width="34.85546875" style="119" customWidth="1"/>
    <col min="14594" max="14595" width="17.7109375" style="119" customWidth="1"/>
    <col min="14596" max="14596" width="24.42578125" style="119" customWidth="1"/>
    <col min="14597" max="14845" width="9.140625" style="119"/>
    <col min="14846" max="14846" width="10" style="119" customWidth="1"/>
    <col min="14847" max="14847" width="24.5703125" style="119" customWidth="1"/>
    <col min="14848" max="14848" width="18.85546875" style="119" customWidth="1"/>
    <col min="14849" max="14849" width="34.85546875" style="119" customWidth="1"/>
    <col min="14850" max="14851" width="17.7109375" style="119" customWidth="1"/>
    <col min="14852" max="14852" width="24.42578125" style="119" customWidth="1"/>
    <col min="14853" max="15101" width="9.140625" style="119"/>
    <col min="15102" max="15102" width="10" style="119" customWidth="1"/>
    <col min="15103" max="15103" width="24.5703125" style="119" customWidth="1"/>
    <col min="15104" max="15104" width="18.85546875" style="119" customWidth="1"/>
    <col min="15105" max="15105" width="34.85546875" style="119" customWidth="1"/>
    <col min="15106" max="15107" width="17.7109375" style="119" customWidth="1"/>
    <col min="15108" max="15108" width="24.42578125" style="119" customWidth="1"/>
    <col min="15109" max="15357" width="9.140625" style="119"/>
    <col min="15358" max="15358" width="10" style="119" customWidth="1"/>
    <col min="15359" max="15359" width="24.5703125" style="119" customWidth="1"/>
    <col min="15360" max="15360" width="18.85546875" style="119" customWidth="1"/>
    <col min="15361" max="15361" width="34.85546875" style="119" customWidth="1"/>
    <col min="15362" max="15363" width="17.7109375" style="119" customWidth="1"/>
    <col min="15364" max="15364" width="24.42578125" style="119" customWidth="1"/>
    <col min="15365" max="15613" width="9.140625" style="119"/>
    <col min="15614" max="15614" width="10" style="119" customWidth="1"/>
    <col min="15615" max="15615" width="24.5703125" style="119" customWidth="1"/>
    <col min="15616" max="15616" width="18.85546875" style="119" customWidth="1"/>
    <col min="15617" max="15617" width="34.85546875" style="119" customWidth="1"/>
    <col min="15618" max="15619" width="17.7109375" style="119" customWidth="1"/>
    <col min="15620" max="15620" width="24.42578125" style="119" customWidth="1"/>
    <col min="15621" max="15869" width="9.140625" style="119"/>
    <col min="15870" max="15870" width="10" style="119" customWidth="1"/>
    <col min="15871" max="15871" width="24.5703125" style="119" customWidth="1"/>
    <col min="15872" max="15872" width="18.85546875" style="119" customWidth="1"/>
    <col min="15873" max="15873" width="34.85546875" style="119" customWidth="1"/>
    <col min="15874" max="15875" width="17.7109375" style="119" customWidth="1"/>
    <col min="15876" max="15876" width="24.42578125" style="119" customWidth="1"/>
    <col min="15877" max="16125" width="9.140625" style="119"/>
    <col min="16126" max="16126" width="10" style="119" customWidth="1"/>
    <col min="16127" max="16127" width="24.5703125" style="119" customWidth="1"/>
    <col min="16128" max="16128" width="18.85546875" style="119" customWidth="1"/>
    <col min="16129" max="16129" width="34.85546875" style="119" customWidth="1"/>
    <col min="16130" max="16131" width="17.7109375" style="119" customWidth="1"/>
    <col min="16132" max="16132" width="24.42578125" style="119" customWidth="1"/>
    <col min="16133" max="16384" width="9.140625" style="119"/>
  </cols>
  <sheetData>
    <row r="2" spans="1:11" ht="22.5" customHeight="1"/>
    <row r="3" spans="1:11" ht="15.75">
      <c r="A3" s="232" t="s">
        <v>220</v>
      </c>
      <c r="B3" s="232"/>
      <c r="C3" s="232"/>
      <c r="D3" s="232"/>
      <c r="E3" s="232"/>
      <c r="F3" s="232"/>
    </row>
    <row r="4" spans="1:11" ht="15.75">
      <c r="A4" s="232" t="s">
        <v>221</v>
      </c>
      <c r="B4" s="232"/>
      <c r="C4" s="232"/>
      <c r="D4" s="232"/>
      <c r="E4" s="232"/>
      <c r="F4" s="232"/>
    </row>
    <row r="5" spans="1:11" ht="18" customHeight="1">
      <c r="A5" s="233" t="s">
        <v>238</v>
      </c>
      <c r="B5" s="233"/>
      <c r="C5" s="233"/>
      <c r="D5" s="233"/>
      <c r="E5" s="233"/>
      <c r="F5" s="233"/>
    </row>
    <row r="6" spans="1:11" ht="15.75">
      <c r="A6" s="122"/>
      <c r="B6" s="123"/>
      <c r="C6" s="124"/>
      <c r="D6" s="125"/>
      <c r="E6" s="112"/>
      <c r="F6" s="126"/>
    </row>
    <row r="7" spans="1:11" ht="19.5" customHeight="1" thickBot="1"/>
    <row r="8" spans="1:11" ht="29.25" customHeight="1" thickBot="1">
      <c r="A8" s="156" t="s">
        <v>222</v>
      </c>
      <c r="B8" s="157">
        <v>100010102520550</v>
      </c>
      <c r="C8" s="158"/>
      <c r="D8" s="159"/>
      <c r="E8" s="160"/>
      <c r="F8" s="161"/>
    </row>
    <row r="9" spans="1:11" ht="29.25" customHeight="1" thickBot="1">
      <c r="A9" s="162"/>
      <c r="B9" s="163"/>
      <c r="C9" s="164"/>
      <c r="D9" s="165" t="s">
        <v>223</v>
      </c>
      <c r="E9" s="166"/>
      <c r="F9" s="167"/>
      <c r="K9" s="127"/>
    </row>
    <row r="10" spans="1:11" ht="29.25" customHeight="1" thickBot="1">
      <c r="A10" s="162" t="s">
        <v>224</v>
      </c>
      <c r="B10" s="163" t="s">
        <v>225</v>
      </c>
      <c r="C10" s="164" t="s">
        <v>226</v>
      </c>
      <c r="D10" s="168" t="s">
        <v>227</v>
      </c>
      <c r="E10" s="166" t="s">
        <v>228</v>
      </c>
      <c r="F10" s="169" t="s">
        <v>229</v>
      </c>
      <c r="K10" s="127"/>
    </row>
    <row r="11" spans="1:11" s="145" customFormat="1" ht="27.75" customHeight="1">
      <c r="A11" s="170" t="s">
        <v>285</v>
      </c>
      <c r="B11" s="152" t="s">
        <v>239</v>
      </c>
      <c r="C11" s="153" t="s">
        <v>236</v>
      </c>
      <c r="D11" s="154">
        <v>0</v>
      </c>
      <c r="E11" s="155">
        <v>1000</v>
      </c>
      <c r="F11" s="171">
        <v>23990020.550000001</v>
      </c>
      <c r="K11" s="146"/>
    </row>
    <row r="12" spans="1:11" s="145" customFormat="1" ht="27.75" customHeight="1">
      <c r="A12" s="172">
        <v>44410</v>
      </c>
      <c r="B12" s="147" t="s">
        <v>240</v>
      </c>
      <c r="C12" s="142" t="s">
        <v>236</v>
      </c>
      <c r="D12" s="143">
        <v>0</v>
      </c>
      <c r="E12" s="144">
        <v>11000</v>
      </c>
      <c r="F12" s="173">
        <v>24001020.550000001</v>
      </c>
      <c r="K12" s="146"/>
    </row>
    <row r="13" spans="1:11" s="145" customFormat="1" ht="27.75" customHeight="1">
      <c r="A13" s="172">
        <v>44410</v>
      </c>
      <c r="B13" s="147">
        <v>102520550</v>
      </c>
      <c r="C13" s="142" t="s">
        <v>233</v>
      </c>
      <c r="D13" s="143">
        <v>0</v>
      </c>
      <c r="E13" s="144">
        <v>68200</v>
      </c>
      <c r="F13" s="173">
        <v>24069220.550000001</v>
      </c>
      <c r="K13" s="146"/>
    </row>
    <row r="14" spans="1:11" s="145" customFormat="1" ht="27.75" customHeight="1">
      <c r="A14" s="172">
        <v>44411</v>
      </c>
      <c r="B14" s="147" t="s">
        <v>241</v>
      </c>
      <c r="C14" s="142" t="s">
        <v>235</v>
      </c>
      <c r="D14" s="143">
        <v>0</v>
      </c>
      <c r="E14" s="144">
        <v>1500</v>
      </c>
      <c r="F14" s="173">
        <v>24070720.550000001</v>
      </c>
      <c r="K14" s="146"/>
    </row>
    <row r="15" spans="1:11" s="145" customFormat="1" ht="27.75" customHeight="1">
      <c r="A15" s="172">
        <v>44411</v>
      </c>
      <c r="B15" s="141" t="s">
        <v>242</v>
      </c>
      <c r="C15" s="142" t="s">
        <v>235</v>
      </c>
      <c r="D15" s="143">
        <v>0</v>
      </c>
      <c r="E15" s="144">
        <v>1000</v>
      </c>
      <c r="F15" s="173">
        <v>24071720.550000001</v>
      </c>
      <c r="K15" s="146"/>
    </row>
    <row r="16" spans="1:11" s="145" customFormat="1" ht="27.75" customHeight="1">
      <c r="A16" s="172">
        <v>44411</v>
      </c>
      <c r="B16" s="141">
        <v>102520550</v>
      </c>
      <c r="C16" s="142" t="s">
        <v>233</v>
      </c>
      <c r="D16" s="143">
        <v>0</v>
      </c>
      <c r="E16" s="144">
        <v>59700</v>
      </c>
      <c r="F16" s="173">
        <v>24131420.550000001</v>
      </c>
      <c r="K16" s="146"/>
    </row>
    <row r="17" spans="1:11" s="145" customFormat="1" ht="27.75" customHeight="1">
      <c r="A17" s="172">
        <v>44412</v>
      </c>
      <c r="B17" s="147">
        <v>32176</v>
      </c>
      <c r="C17" s="142" t="s">
        <v>249</v>
      </c>
      <c r="D17" s="143">
        <v>35849.919999999998</v>
      </c>
      <c r="E17" s="148">
        <v>0</v>
      </c>
      <c r="F17" s="173">
        <v>24095570.629999999</v>
      </c>
      <c r="K17" s="146"/>
    </row>
    <row r="18" spans="1:11" s="145" customFormat="1" ht="27.75" customHeight="1">
      <c r="A18" s="172">
        <v>44412</v>
      </c>
      <c r="B18" s="141" t="s">
        <v>243</v>
      </c>
      <c r="C18" s="142" t="s">
        <v>235</v>
      </c>
      <c r="D18" s="143">
        <v>0</v>
      </c>
      <c r="E18" s="144">
        <v>12100</v>
      </c>
      <c r="F18" s="173">
        <v>24107670.629999999</v>
      </c>
      <c r="K18" s="146"/>
    </row>
    <row r="19" spans="1:11" s="145" customFormat="1" ht="27.75" customHeight="1">
      <c r="A19" s="172">
        <v>44412</v>
      </c>
      <c r="B19" s="141">
        <v>102520550</v>
      </c>
      <c r="C19" s="142" t="s">
        <v>237</v>
      </c>
      <c r="D19" s="143">
        <v>0</v>
      </c>
      <c r="E19" s="144">
        <v>51300</v>
      </c>
      <c r="F19" s="173">
        <v>24158970.629999999</v>
      </c>
      <c r="K19" s="146"/>
    </row>
    <row r="20" spans="1:11" s="145" customFormat="1" ht="27.75" customHeight="1">
      <c r="A20" s="172">
        <v>44413</v>
      </c>
      <c r="B20" s="147">
        <v>32192</v>
      </c>
      <c r="C20" s="142" t="s">
        <v>249</v>
      </c>
      <c r="D20" s="143">
        <v>4174.84</v>
      </c>
      <c r="E20" s="148">
        <v>0</v>
      </c>
      <c r="F20" s="173">
        <v>24154795.789999999</v>
      </c>
      <c r="K20" s="146"/>
    </row>
    <row r="21" spans="1:11" s="145" customFormat="1" ht="27.75" customHeight="1">
      <c r="A21" s="172">
        <v>44413</v>
      </c>
      <c r="B21" s="147" t="s">
        <v>244</v>
      </c>
      <c r="C21" s="142" t="s">
        <v>235</v>
      </c>
      <c r="D21" s="143">
        <v>0</v>
      </c>
      <c r="E21" s="144">
        <v>7000</v>
      </c>
      <c r="F21" s="173">
        <v>24161795.789999999</v>
      </c>
      <c r="K21" s="146"/>
    </row>
    <row r="22" spans="1:11" s="145" customFormat="1" ht="27.75" customHeight="1">
      <c r="A22" s="172">
        <v>44413</v>
      </c>
      <c r="B22" s="141">
        <v>102520550</v>
      </c>
      <c r="C22" s="142" t="s">
        <v>233</v>
      </c>
      <c r="D22" s="143">
        <v>0</v>
      </c>
      <c r="E22" s="144">
        <v>42000</v>
      </c>
      <c r="F22" s="173">
        <v>24203795.789999999</v>
      </c>
      <c r="K22" s="146"/>
    </row>
    <row r="23" spans="1:11" s="145" customFormat="1" ht="27.75" customHeight="1">
      <c r="A23" s="172">
        <v>44414</v>
      </c>
      <c r="B23" s="141">
        <v>730</v>
      </c>
      <c r="C23" s="142" t="s">
        <v>248</v>
      </c>
      <c r="D23" s="143">
        <v>6382.5</v>
      </c>
      <c r="E23" s="148">
        <v>0</v>
      </c>
      <c r="F23" s="173">
        <v>24197413.289999999</v>
      </c>
      <c r="K23" s="146"/>
    </row>
    <row r="24" spans="1:11" s="145" customFormat="1" ht="27.75" customHeight="1">
      <c r="A24" s="172">
        <v>44414</v>
      </c>
      <c r="B24" s="147">
        <v>102520550</v>
      </c>
      <c r="C24" s="142" t="s">
        <v>233</v>
      </c>
      <c r="D24" s="143">
        <v>0</v>
      </c>
      <c r="E24" s="144">
        <v>41600</v>
      </c>
      <c r="F24" s="173">
        <v>24239013.289999999</v>
      </c>
      <c r="K24" s="146"/>
    </row>
    <row r="25" spans="1:11" s="145" customFormat="1" ht="27.75" customHeight="1" thickBot="1">
      <c r="A25" s="174">
        <v>44417</v>
      </c>
      <c r="B25" s="175">
        <v>32248</v>
      </c>
      <c r="C25" s="176" t="s">
        <v>250</v>
      </c>
      <c r="D25" s="177">
        <v>156515.20000000001</v>
      </c>
      <c r="E25" s="178">
        <v>0</v>
      </c>
      <c r="F25" s="179">
        <v>24082498.09</v>
      </c>
      <c r="K25" s="146"/>
    </row>
    <row r="26" spans="1:11" s="145" customFormat="1" ht="27.75" customHeight="1">
      <c r="A26" s="180">
        <v>44417</v>
      </c>
      <c r="B26" s="181">
        <v>102520550</v>
      </c>
      <c r="C26" s="182" t="s">
        <v>233</v>
      </c>
      <c r="D26" s="183">
        <v>0</v>
      </c>
      <c r="E26" s="184">
        <v>35200</v>
      </c>
      <c r="F26" s="185">
        <v>24117698.09</v>
      </c>
      <c r="K26" s="146"/>
    </row>
    <row r="27" spans="1:11" s="145" customFormat="1" ht="27.75" customHeight="1">
      <c r="A27" s="172">
        <v>44418</v>
      </c>
      <c r="B27" s="141">
        <v>32268</v>
      </c>
      <c r="C27" s="142" t="s">
        <v>249</v>
      </c>
      <c r="D27" s="143">
        <v>113990.63</v>
      </c>
      <c r="E27" s="148">
        <v>0</v>
      </c>
      <c r="F27" s="173">
        <v>24003707.460000001</v>
      </c>
      <c r="K27" s="146"/>
    </row>
    <row r="28" spans="1:11" s="145" customFormat="1" ht="27.75" customHeight="1">
      <c r="A28" s="172">
        <v>44418</v>
      </c>
      <c r="B28" s="147">
        <v>102520550</v>
      </c>
      <c r="C28" s="142" t="s">
        <v>233</v>
      </c>
      <c r="D28" s="143">
        <v>0</v>
      </c>
      <c r="E28" s="144">
        <v>41300</v>
      </c>
      <c r="F28" s="173">
        <v>24045007.460000001</v>
      </c>
    </row>
    <row r="29" spans="1:11" s="145" customFormat="1" ht="27.75" customHeight="1">
      <c r="A29" s="172">
        <v>44419</v>
      </c>
      <c r="B29" s="141">
        <v>102520550</v>
      </c>
      <c r="C29" s="142" t="s">
        <v>233</v>
      </c>
      <c r="D29" s="143">
        <v>0</v>
      </c>
      <c r="E29" s="144">
        <v>81600</v>
      </c>
      <c r="F29" s="173">
        <v>24126607.460000001</v>
      </c>
    </row>
    <row r="30" spans="1:11" s="145" customFormat="1" ht="27.75" customHeight="1">
      <c r="A30" s="172">
        <v>44420</v>
      </c>
      <c r="B30" s="141">
        <v>32310</v>
      </c>
      <c r="C30" s="142" t="s">
        <v>249</v>
      </c>
      <c r="D30" s="143">
        <v>40000</v>
      </c>
      <c r="E30" s="148">
        <v>0</v>
      </c>
      <c r="F30" s="173">
        <v>24086607.460000001</v>
      </c>
    </row>
    <row r="31" spans="1:11" s="145" customFormat="1" ht="27.75" customHeight="1">
      <c r="A31" s="172">
        <v>44420</v>
      </c>
      <c r="B31" s="141" t="s">
        <v>245</v>
      </c>
      <c r="C31" s="142" t="s">
        <v>232</v>
      </c>
      <c r="D31" s="143">
        <v>0</v>
      </c>
      <c r="E31" s="144">
        <v>1000</v>
      </c>
      <c r="F31" s="173">
        <v>24087607.460000001</v>
      </c>
    </row>
    <row r="32" spans="1:11" s="145" customFormat="1" ht="27.75" customHeight="1">
      <c r="A32" s="172">
        <v>44420</v>
      </c>
      <c r="B32" s="141">
        <v>102520550</v>
      </c>
      <c r="C32" s="142" t="s">
        <v>233</v>
      </c>
      <c r="D32" s="143">
        <v>0</v>
      </c>
      <c r="E32" s="144">
        <v>31400</v>
      </c>
      <c r="F32" s="173">
        <v>24119007.460000001</v>
      </c>
    </row>
    <row r="33" spans="1:6" s="145" customFormat="1" ht="27.75" customHeight="1">
      <c r="A33" s="172">
        <v>44421</v>
      </c>
      <c r="B33" s="147">
        <v>102520550</v>
      </c>
      <c r="C33" s="142" t="s">
        <v>233</v>
      </c>
      <c r="D33" s="143">
        <v>0</v>
      </c>
      <c r="E33" s="144">
        <v>25100</v>
      </c>
      <c r="F33" s="173">
        <v>24144107.460000001</v>
      </c>
    </row>
    <row r="34" spans="1:6" s="145" customFormat="1" ht="27.75" customHeight="1">
      <c r="A34" s="172">
        <v>44421</v>
      </c>
      <c r="B34" s="147" t="s">
        <v>246</v>
      </c>
      <c r="C34" s="142" t="s">
        <v>235</v>
      </c>
      <c r="D34" s="143">
        <v>0</v>
      </c>
      <c r="E34" s="148">
        <v>500</v>
      </c>
      <c r="F34" s="173">
        <v>24144607.460000001</v>
      </c>
    </row>
    <row r="35" spans="1:6" s="145" customFormat="1" ht="27.75" customHeight="1">
      <c r="A35" s="172">
        <v>44421</v>
      </c>
      <c r="B35" s="141" t="s">
        <v>247</v>
      </c>
      <c r="C35" s="142" t="s">
        <v>232</v>
      </c>
      <c r="D35" s="143">
        <v>0</v>
      </c>
      <c r="E35" s="144">
        <v>1000</v>
      </c>
      <c r="F35" s="173">
        <v>24145607.460000001</v>
      </c>
    </row>
    <row r="36" spans="1:6" s="145" customFormat="1" ht="27.75" customHeight="1">
      <c r="A36" s="186">
        <v>44421</v>
      </c>
      <c r="B36" s="147" t="s">
        <v>251</v>
      </c>
      <c r="C36" s="142" t="s">
        <v>235</v>
      </c>
      <c r="D36" s="143">
        <v>0</v>
      </c>
      <c r="E36" s="150">
        <v>11100</v>
      </c>
      <c r="F36" s="173">
        <v>24156707.460000001</v>
      </c>
    </row>
    <row r="37" spans="1:6" s="145" customFormat="1" ht="27.75" customHeight="1">
      <c r="A37" s="186">
        <v>44421</v>
      </c>
      <c r="B37" s="147" t="s">
        <v>252</v>
      </c>
      <c r="C37" s="142" t="s">
        <v>235</v>
      </c>
      <c r="D37" s="143">
        <v>0</v>
      </c>
      <c r="E37" s="150">
        <v>6500</v>
      </c>
      <c r="F37" s="173">
        <v>24163207.460000001</v>
      </c>
    </row>
    <row r="38" spans="1:6" s="145" customFormat="1" ht="27.75" customHeight="1">
      <c r="A38" s="186">
        <v>44421</v>
      </c>
      <c r="B38" s="147" t="s">
        <v>253</v>
      </c>
      <c r="C38" s="142" t="s">
        <v>231</v>
      </c>
      <c r="D38" s="143">
        <v>0</v>
      </c>
      <c r="E38" s="150">
        <v>9000</v>
      </c>
      <c r="F38" s="173">
        <v>24172207.460000001</v>
      </c>
    </row>
    <row r="39" spans="1:6" s="145" customFormat="1" ht="27.75" customHeight="1">
      <c r="A39" s="186">
        <v>44421</v>
      </c>
      <c r="B39" s="147" t="s">
        <v>254</v>
      </c>
      <c r="C39" s="142" t="s">
        <v>235</v>
      </c>
      <c r="D39" s="143">
        <v>0</v>
      </c>
      <c r="E39" s="150">
        <v>1000</v>
      </c>
      <c r="F39" s="173">
        <v>24173207.460000001</v>
      </c>
    </row>
    <row r="40" spans="1:6" s="145" customFormat="1" ht="27.75" customHeight="1">
      <c r="A40" s="186">
        <v>44421</v>
      </c>
      <c r="B40" s="147" t="s">
        <v>255</v>
      </c>
      <c r="C40" s="142" t="s">
        <v>235</v>
      </c>
      <c r="D40" s="143">
        <v>0</v>
      </c>
      <c r="E40" s="150">
        <v>11000</v>
      </c>
      <c r="F40" s="173">
        <v>24184207.460000001</v>
      </c>
    </row>
    <row r="41" spans="1:6" s="145" customFormat="1" ht="27.75" customHeight="1">
      <c r="A41" s="186">
        <v>44421</v>
      </c>
      <c r="B41" s="147" t="s">
        <v>256</v>
      </c>
      <c r="C41" s="142" t="s">
        <v>235</v>
      </c>
      <c r="D41" s="143">
        <v>0</v>
      </c>
      <c r="E41" s="150">
        <v>11000</v>
      </c>
      <c r="F41" s="173">
        <v>24195207.460000001</v>
      </c>
    </row>
    <row r="42" spans="1:6" s="145" customFormat="1" ht="27.75" customHeight="1">
      <c r="A42" s="186">
        <v>44421</v>
      </c>
      <c r="B42" s="147" t="s">
        <v>257</v>
      </c>
      <c r="C42" s="142" t="s">
        <v>232</v>
      </c>
      <c r="D42" s="143">
        <v>0</v>
      </c>
      <c r="E42" s="150">
        <v>500</v>
      </c>
      <c r="F42" s="173">
        <v>24195707.460000001</v>
      </c>
    </row>
    <row r="43" spans="1:6" s="145" customFormat="1" ht="27.75" customHeight="1">
      <c r="A43" s="186">
        <v>44425</v>
      </c>
      <c r="B43" s="147" t="s">
        <v>258</v>
      </c>
      <c r="C43" s="142" t="s">
        <v>236</v>
      </c>
      <c r="D43" s="143">
        <v>0</v>
      </c>
      <c r="E43" s="150">
        <v>8500</v>
      </c>
      <c r="F43" s="173">
        <v>24204207.460000001</v>
      </c>
    </row>
    <row r="44" spans="1:6" s="145" customFormat="1" ht="27.75" customHeight="1">
      <c r="A44" s="186">
        <v>44425</v>
      </c>
      <c r="B44" s="147" t="s">
        <v>259</v>
      </c>
      <c r="C44" s="142" t="s">
        <v>235</v>
      </c>
      <c r="D44" s="143">
        <v>0</v>
      </c>
      <c r="E44" s="150">
        <v>500</v>
      </c>
      <c r="F44" s="173">
        <v>24204707.460000001</v>
      </c>
    </row>
    <row r="45" spans="1:6" s="145" customFormat="1" ht="27.75" customHeight="1">
      <c r="A45" s="186">
        <v>44425</v>
      </c>
      <c r="B45" s="147" t="s">
        <v>260</v>
      </c>
      <c r="C45" s="142" t="s">
        <v>231</v>
      </c>
      <c r="D45" s="143">
        <v>0</v>
      </c>
      <c r="E45" s="150">
        <v>5500</v>
      </c>
      <c r="F45" s="173">
        <v>24210207.460000001</v>
      </c>
    </row>
    <row r="46" spans="1:6" s="145" customFormat="1" ht="27.75" customHeight="1">
      <c r="A46" s="186">
        <v>44425</v>
      </c>
      <c r="B46" s="147" t="s">
        <v>261</v>
      </c>
      <c r="C46" s="142" t="s">
        <v>232</v>
      </c>
      <c r="D46" s="143">
        <v>0</v>
      </c>
      <c r="E46" s="150">
        <v>9500</v>
      </c>
      <c r="F46" s="173">
        <v>24219707.460000001</v>
      </c>
    </row>
    <row r="47" spans="1:6" s="145" customFormat="1" ht="27.75" customHeight="1" thickBot="1">
      <c r="A47" s="187">
        <v>44425</v>
      </c>
      <c r="B47" s="188" t="s">
        <v>262</v>
      </c>
      <c r="C47" s="176" t="s">
        <v>232</v>
      </c>
      <c r="D47" s="177">
        <v>0</v>
      </c>
      <c r="E47" s="189">
        <v>500</v>
      </c>
      <c r="F47" s="179">
        <v>24220207.460000001</v>
      </c>
    </row>
    <row r="48" spans="1:6" s="145" customFormat="1" ht="27.75" customHeight="1">
      <c r="A48" s="190">
        <v>44425</v>
      </c>
      <c r="B48" s="191">
        <v>102520550</v>
      </c>
      <c r="C48" s="182" t="s">
        <v>233</v>
      </c>
      <c r="D48" s="192">
        <v>0</v>
      </c>
      <c r="E48" s="193">
        <v>18600</v>
      </c>
      <c r="F48" s="185">
        <v>24238807.460000001</v>
      </c>
    </row>
    <row r="49" spans="1:11" s="145" customFormat="1" ht="27.75" customHeight="1">
      <c r="A49" s="186">
        <v>44426</v>
      </c>
      <c r="B49" s="147" t="s">
        <v>263</v>
      </c>
      <c r="C49" s="142" t="s">
        <v>232</v>
      </c>
      <c r="D49" s="143">
        <v>0</v>
      </c>
      <c r="E49" s="150">
        <v>1000</v>
      </c>
      <c r="F49" s="173">
        <v>24239807.460000001</v>
      </c>
    </row>
    <row r="50" spans="1:11" s="145" customFormat="1" ht="27.75" customHeight="1">
      <c r="A50" s="186">
        <v>44426</v>
      </c>
      <c r="B50" s="147" t="s">
        <v>264</v>
      </c>
      <c r="C50" s="142" t="s">
        <v>235</v>
      </c>
      <c r="D50" s="143">
        <v>0</v>
      </c>
      <c r="E50" s="150">
        <v>2100</v>
      </c>
      <c r="F50" s="173">
        <v>24241907.460000001</v>
      </c>
    </row>
    <row r="51" spans="1:11" s="145" customFormat="1" ht="27.75" customHeight="1">
      <c r="A51" s="186">
        <v>44426</v>
      </c>
      <c r="B51" s="147">
        <v>102520550</v>
      </c>
      <c r="C51" s="142" t="s">
        <v>237</v>
      </c>
      <c r="D51" s="143">
        <v>0</v>
      </c>
      <c r="E51" s="150">
        <v>72600</v>
      </c>
      <c r="F51" s="173">
        <v>24314507.460000001</v>
      </c>
    </row>
    <row r="52" spans="1:11" s="145" customFormat="1" ht="27.75" customHeight="1">
      <c r="A52" s="186">
        <v>44427</v>
      </c>
      <c r="B52" s="147" t="s">
        <v>265</v>
      </c>
      <c r="C52" s="142" t="s">
        <v>232</v>
      </c>
      <c r="D52" s="143">
        <v>0</v>
      </c>
      <c r="E52" s="150">
        <v>15700</v>
      </c>
      <c r="F52" s="173">
        <v>24330207.460000001</v>
      </c>
    </row>
    <row r="53" spans="1:11" s="145" customFormat="1" ht="27.75" customHeight="1">
      <c r="A53" s="186">
        <v>44427</v>
      </c>
      <c r="B53" s="147" t="s">
        <v>266</v>
      </c>
      <c r="C53" s="142" t="s">
        <v>231</v>
      </c>
      <c r="D53" s="143">
        <v>0</v>
      </c>
      <c r="E53" s="151">
        <v>11600</v>
      </c>
      <c r="F53" s="173">
        <v>24341807.460000001</v>
      </c>
    </row>
    <row r="54" spans="1:11" s="145" customFormat="1" ht="27.75" customHeight="1">
      <c r="A54" s="186">
        <v>44427</v>
      </c>
      <c r="B54" s="147" t="s">
        <v>267</v>
      </c>
      <c r="C54" s="142" t="s">
        <v>232</v>
      </c>
      <c r="D54" s="143">
        <v>0</v>
      </c>
      <c r="E54" s="150">
        <v>500</v>
      </c>
      <c r="F54" s="173">
        <v>24342307.460000001</v>
      </c>
      <c r="K54" s="146"/>
    </row>
    <row r="55" spans="1:11" s="145" customFormat="1" ht="27.75" customHeight="1">
      <c r="A55" s="186">
        <v>44427</v>
      </c>
      <c r="B55" s="147">
        <v>102520550</v>
      </c>
      <c r="C55" s="142" t="s">
        <v>234</v>
      </c>
      <c r="D55" s="143">
        <v>0</v>
      </c>
      <c r="E55" s="150">
        <v>30800</v>
      </c>
      <c r="F55" s="173">
        <v>24373107.460000001</v>
      </c>
      <c r="K55" s="146"/>
    </row>
    <row r="56" spans="1:11" s="145" customFormat="1" ht="27.75" customHeight="1">
      <c r="A56" s="186">
        <v>44428</v>
      </c>
      <c r="B56" s="147" t="s">
        <v>268</v>
      </c>
      <c r="C56" s="142" t="s">
        <v>231</v>
      </c>
      <c r="D56" s="143">
        <v>0</v>
      </c>
      <c r="E56" s="150">
        <v>500</v>
      </c>
      <c r="F56" s="173">
        <v>24373607.460000001</v>
      </c>
      <c r="K56" s="146"/>
    </row>
    <row r="57" spans="1:11" s="145" customFormat="1" ht="27.75" customHeight="1">
      <c r="A57" s="186">
        <v>44428</v>
      </c>
      <c r="B57" s="147" t="s">
        <v>269</v>
      </c>
      <c r="C57" s="142" t="s">
        <v>231</v>
      </c>
      <c r="D57" s="143">
        <v>0</v>
      </c>
      <c r="E57" s="150">
        <v>8000</v>
      </c>
      <c r="F57" s="173">
        <v>24381607.460000001</v>
      </c>
      <c r="K57" s="146"/>
    </row>
    <row r="58" spans="1:11" s="145" customFormat="1" ht="27.75" customHeight="1">
      <c r="A58" s="186">
        <v>44428</v>
      </c>
      <c r="B58" s="147">
        <v>102520550</v>
      </c>
      <c r="C58" s="142" t="s">
        <v>230</v>
      </c>
      <c r="D58" s="143">
        <v>0</v>
      </c>
      <c r="E58" s="150">
        <v>45200</v>
      </c>
      <c r="F58" s="173">
        <v>24426807.460000001</v>
      </c>
      <c r="K58" s="146"/>
    </row>
    <row r="59" spans="1:11" s="145" customFormat="1" ht="27.75" customHeight="1">
      <c r="A59" s="186">
        <v>44431</v>
      </c>
      <c r="B59" s="147" t="s">
        <v>270</v>
      </c>
      <c r="C59" s="142" t="s">
        <v>232</v>
      </c>
      <c r="D59" s="143">
        <v>0</v>
      </c>
      <c r="E59" s="150">
        <v>500</v>
      </c>
      <c r="F59" s="173">
        <v>24427307.460000001</v>
      </c>
      <c r="K59" s="146"/>
    </row>
    <row r="60" spans="1:11" s="145" customFormat="1" ht="27.75" customHeight="1">
      <c r="A60" s="186">
        <v>44431</v>
      </c>
      <c r="B60" s="147" t="s">
        <v>271</v>
      </c>
      <c r="C60" s="142" t="s">
        <v>235</v>
      </c>
      <c r="D60" s="143">
        <v>0</v>
      </c>
      <c r="E60" s="150">
        <v>1000</v>
      </c>
      <c r="F60" s="173">
        <v>24428307.460000001</v>
      </c>
      <c r="K60" s="146"/>
    </row>
    <row r="61" spans="1:11" s="145" customFormat="1" ht="27.75" customHeight="1">
      <c r="A61" s="186">
        <v>44431</v>
      </c>
      <c r="B61" s="147" t="s">
        <v>272</v>
      </c>
      <c r="C61" s="142" t="s">
        <v>232</v>
      </c>
      <c r="D61" s="143">
        <v>0</v>
      </c>
      <c r="E61" s="150">
        <v>500</v>
      </c>
      <c r="F61" s="173">
        <v>24428807.460000001</v>
      </c>
      <c r="K61" s="146"/>
    </row>
    <row r="62" spans="1:11" s="145" customFormat="1" ht="27.75" customHeight="1">
      <c r="A62" s="186">
        <v>44431</v>
      </c>
      <c r="B62" s="147" t="s">
        <v>273</v>
      </c>
      <c r="C62" s="147" t="s">
        <v>236</v>
      </c>
      <c r="D62" s="143">
        <v>0</v>
      </c>
      <c r="E62" s="150">
        <v>4500</v>
      </c>
      <c r="F62" s="173">
        <v>24433307.460000001</v>
      </c>
      <c r="K62" s="146"/>
    </row>
    <row r="63" spans="1:11" s="145" customFormat="1" ht="27.75" customHeight="1">
      <c r="A63" s="186">
        <v>44431</v>
      </c>
      <c r="B63" s="147" t="s">
        <v>274</v>
      </c>
      <c r="C63" s="147" t="s">
        <v>236</v>
      </c>
      <c r="D63" s="143">
        <v>0</v>
      </c>
      <c r="E63" s="150">
        <v>5000</v>
      </c>
      <c r="F63" s="173">
        <v>24438307.460000001</v>
      </c>
      <c r="K63" s="146"/>
    </row>
    <row r="64" spans="1:11" s="145" customFormat="1" ht="27.75" customHeight="1">
      <c r="A64" s="186">
        <v>44431</v>
      </c>
      <c r="B64" s="147">
        <v>102520550</v>
      </c>
      <c r="C64" s="147" t="s">
        <v>230</v>
      </c>
      <c r="D64" s="143">
        <v>0</v>
      </c>
      <c r="E64" s="150">
        <v>37100</v>
      </c>
      <c r="F64" s="173">
        <v>24475407.460000001</v>
      </c>
      <c r="K64" s="146"/>
    </row>
    <row r="65" spans="1:11" s="145" customFormat="1" ht="27.75" customHeight="1">
      <c r="A65" s="186">
        <v>44432</v>
      </c>
      <c r="B65" s="147">
        <v>102520550</v>
      </c>
      <c r="C65" s="147" t="s">
        <v>230</v>
      </c>
      <c r="D65" s="143">
        <v>0</v>
      </c>
      <c r="E65" s="150">
        <v>76400</v>
      </c>
      <c r="F65" s="173">
        <v>24551807.460000001</v>
      </c>
      <c r="K65" s="146"/>
    </row>
    <row r="66" spans="1:11" s="145" customFormat="1" ht="27.75" customHeight="1">
      <c r="A66" s="186">
        <v>44432</v>
      </c>
      <c r="B66" s="147" t="s">
        <v>275</v>
      </c>
      <c r="C66" s="147" t="s">
        <v>232</v>
      </c>
      <c r="D66" s="143">
        <v>0</v>
      </c>
      <c r="E66" s="150">
        <v>500</v>
      </c>
      <c r="F66" s="173">
        <v>24552307.460000001</v>
      </c>
      <c r="K66" s="146"/>
    </row>
    <row r="67" spans="1:11" s="145" customFormat="1" ht="27.75" customHeight="1">
      <c r="A67" s="186">
        <v>44432</v>
      </c>
      <c r="B67" s="147" t="s">
        <v>276</v>
      </c>
      <c r="C67" s="147" t="s">
        <v>235</v>
      </c>
      <c r="D67" s="143">
        <v>0</v>
      </c>
      <c r="E67" s="150">
        <v>10000</v>
      </c>
      <c r="F67" s="173">
        <v>24562307.460000001</v>
      </c>
      <c r="K67" s="146"/>
    </row>
    <row r="68" spans="1:11" s="145" customFormat="1" ht="20.25" customHeight="1">
      <c r="A68" s="186">
        <v>44433</v>
      </c>
      <c r="B68" s="147" t="s">
        <v>277</v>
      </c>
      <c r="C68" s="147" t="s">
        <v>232</v>
      </c>
      <c r="D68" s="143">
        <v>0</v>
      </c>
      <c r="E68" s="150">
        <v>10000</v>
      </c>
      <c r="F68" s="173">
        <v>24572307.460000001</v>
      </c>
      <c r="K68" s="146"/>
    </row>
    <row r="69" spans="1:11" s="145" customFormat="1" ht="27.75" customHeight="1" thickBot="1">
      <c r="A69" s="187">
        <v>44433</v>
      </c>
      <c r="B69" s="188" t="s">
        <v>278</v>
      </c>
      <c r="C69" s="188" t="s">
        <v>232</v>
      </c>
      <c r="D69" s="177">
        <v>0</v>
      </c>
      <c r="E69" s="189">
        <v>1000</v>
      </c>
      <c r="F69" s="179">
        <v>24573307.460000001</v>
      </c>
      <c r="K69" s="146"/>
    </row>
    <row r="70" spans="1:11" s="145" customFormat="1" ht="27.75" customHeight="1">
      <c r="A70" s="190">
        <v>44433</v>
      </c>
      <c r="B70" s="191">
        <v>102520550</v>
      </c>
      <c r="C70" s="191" t="s">
        <v>233</v>
      </c>
      <c r="D70" s="183">
        <v>0</v>
      </c>
      <c r="E70" s="194">
        <v>52500</v>
      </c>
      <c r="F70" s="185">
        <v>24625807.460000001</v>
      </c>
      <c r="K70" s="146"/>
    </row>
    <row r="71" spans="1:11" s="145" customFormat="1" ht="27.75" customHeight="1">
      <c r="A71" s="186">
        <v>44434</v>
      </c>
      <c r="B71" s="147">
        <v>102520550</v>
      </c>
      <c r="C71" s="147" t="s">
        <v>230</v>
      </c>
      <c r="D71" s="149">
        <v>0</v>
      </c>
      <c r="E71" s="151">
        <v>38600</v>
      </c>
      <c r="F71" s="173">
        <v>24664407.460000001</v>
      </c>
      <c r="K71" s="146"/>
    </row>
    <row r="72" spans="1:11" s="145" customFormat="1" ht="27.75" customHeight="1">
      <c r="A72" s="186">
        <v>44434</v>
      </c>
      <c r="B72" s="147" t="s">
        <v>279</v>
      </c>
      <c r="C72" s="147" t="s">
        <v>232</v>
      </c>
      <c r="D72" s="149">
        <v>0</v>
      </c>
      <c r="E72" s="151">
        <v>11000</v>
      </c>
      <c r="F72" s="173">
        <v>24675407.460000001</v>
      </c>
      <c r="K72" s="146"/>
    </row>
    <row r="73" spans="1:11" s="145" customFormat="1" ht="27.75" customHeight="1">
      <c r="A73" s="186">
        <v>44435</v>
      </c>
      <c r="B73" s="147">
        <v>32530</v>
      </c>
      <c r="C73" s="147" t="s">
        <v>249</v>
      </c>
      <c r="D73" s="149">
        <v>88566.74</v>
      </c>
      <c r="E73" s="151">
        <v>0</v>
      </c>
      <c r="F73" s="173">
        <v>24586840.719999999</v>
      </c>
      <c r="K73" s="146"/>
    </row>
    <row r="74" spans="1:11" s="145" customFormat="1" ht="27.75" customHeight="1">
      <c r="A74" s="186">
        <v>44435</v>
      </c>
      <c r="B74" s="147">
        <v>102520550</v>
      </c>
      <c r="C74" s="147" t="s">
        <v>233</v>
      </c>
      <c r="D74" s="149">
        <v>0</v>
      </c>
      <c r="E74" s="151">
        <v>33900</v>
      </c>
      <c r="F74" s="173">
        <v>24620740.719999999</v>
      </c>
      <c r="K74" s="146"/>
    </row>
    <row r="75" spans="1:11" s="145" customFormat="1" ht="27.75" customHeight="1">
      <c r="A75" s="186">
        <v>44435</v>
      </c>
      <c r="B75" s="147" t="s">
        <v>280</v>
      </c>
      <c r="C75" s="147" t="s">
        <v>232</v>
      </c>
      <c r="D75" s="149">
        <v>0</v>
      </c>
      <c r="E75" s="151">
        <v>500</v>
      </c>
      <c r="F75" s="173">
        <v>24621240.719999999</v>
      </c>
      <c r="K75" s="146"/>
    </row>
    <row r="76" spans="1:11" s="145" customFormat="1" ht="27.75" customHeight="1">
      <c r="A76" s="186">
        <v>44435</v>
      </c>
      <c r="B76" s="147" t="s">
        <v>281</v>
      </c>
      <c r="C76" s="147" t="s">
        <v>232</v>
      </c>
      <c r="D76" s="149">
        <v>0</v>
      </c>
      <c r="E76" s="151">
        <v>7600</v>
      </c>
      <c r="F76" s="173">
        <v>24628840.719999999</v>
      </c>
      <c r="K76" s="146"/>
    </row>
    <row r="77" spans="1:11" s="145" customFormat="1" ht="27.75" customHeight="1">
      <c r="A77" s="186">
        <v>44438</v>
      </c>
      <c r="B77" s="147" t="s">
        <v>282</v>
      </c>
      <c r="C77" s="147" t="s">
        <v>235</v>
      </c>
      <c r="D77" s="149">
        <v>0</v>
      </c>
      <c r="E77" s="151">
        <v>7500</v>
      </c>
      <c r="F77" s="173">
        <v>24636340.719999999</v>
      </c>
      <c r="K77" s="146"/>
    </row>
    <row r="78" spans="1:11" s="145" customFormat="1" ht="27.75" customHeight="1">
      <c r="A78" s="186">
        <v>44438</v>
      </c>
      <c r="B78" s="147" t="s">
        <v>283</v>
      </c>
      <c r="C78" s="147" t="s">
        <v>231</v>
      </c>
      <c r="D78" s="143">
        <v>0</v>
      </c>
      <c r="E78" s="150">
        <v>2500</v>
      </c>
      <c r="F78" s="173">
        <v>24638840.719999999</v>
      </c>
      <c r="K78" s="146"/>
    </row>
    <row r="79" spans="1:11" s="145" customFormat="1" ht="21" customHeight="1">
      <c r="A79" s="186">
        <v>44438</v>
      </c>
      <c r="B79" s="147">
        <v>102520550</v>
      </c>
      <c r="C79" s="147" t="s">
        <v>233</v>
      </c>
      <c r="D79" s="143">
        <v>0</v>
      </c>
      <c r="E79" s="150">
        <v>40600</v>
      </c>
      <c r="F79" s="173">
        <v>24679440.719999999</v>
      </c>
      <c r="K79" s="146"/>
    </row>
    <row r="80" spans="1:11" s="145" customFormat="1" ht="30" customHeight="1" thickBot="1">
      <c r="A80" s="195">
        <v>44439</v>
      </c>
      <c r="B80" s="196" t="s">
        <v>284</v>
      </c>
      <c r="C80" s="196" t="s">
        <v>235</v>
      </c>
      <c r="D80" s="197">
        <v>0</v>
      </c>
      <c r="E80" s="198">
        <v>1500</v>
      </c>
      <c r="F80" s="199">
        <v>24680940.719999999</v>
      </c>
      <c r="K80" s="146"/>
    </row>
    <row r="81" spans="1:11" ht="24" customHeight="1" thickBot="1">
      <c r="A81" s="136"/>
      <c r="B81" s="137"/>
      <c r="C81" s="138"/>
      <c r="D81" s="139">
        <f>SUM(D11:D80)</f>
        <v>445479.83</v>
      </c>
      <c r="E81" s="139">
        <f>SUM(E11:E80)</f>
        <v>1137400</v>
      </c>
      <c r="F81" s="140"/>
      <c r="K81" s="127"/>
    </row>
    <row r="82" spans="1:11">
      <c r="D82" s="113"/>
      <c r="K82" s="127"/>
    </row>
    <row r="83" spans="1:11">
      <c r="D83" s="113"/>
      <c r="K83" s="127"/>
    </row>
    <row r="84" spans="1:11">
      <c r="D84" s="113"/>
      <c r="K84" s="127"/>
    </row>
    <row r="85" spans="1:11">
      <c r="D85" s="113"/>
      <c r="K85" s="127"/>
    </row>
    <row r="86" spans="1:11">
      <c r="D86" s="113"/>
      <c r="K86" s="127"/>
    </row>
    <row r="87" spans="1:11">
      <c r="D87" s="113"/>
      <c r="K87" s="127"/>
    </row>
    <row r="88" spans="1:11">
      <c r="D88" s="113"/>
      <c r="K88" s="127"/>
    </row>
    <row r="89" spans="1:11">
      <c r="D89" s="113"/>
      <c r="K89" s="127"/>
    </row>
    <row r="90" spans="1:11" ht="15.75">
      <c r="A90" s="232" t="s">
        <v>129</v>
      </c>
      <c r="B90" s="232"/>
      <c r="C90" s="232"/>
      <c r="D90" s="232"/>
      <c r="E90" s="232"/>
      <c r="F90" s="232"/>
      <c r="K90" s="127"/>
    </row>
    <row r="91" spans="1:11">
      <c r="A91" s="234" t="s">
        <v>130</v>
      </c>
      <c r="B91" s="234"/>
      <c r="C91" s="234"/>
      <c r="D91" s="234"/>
      <c r="E91" s="234"/>
      <c r="F91" s="234"/>
      <c r="K91" s="127"/>
    </row>
    <row r="92" spans="1:11">
      <c r="D92" s="113"/>
      <c r="K92" s="127"/>
    </row>
    <row r="93" spans="1:11">
      <c r="D93" s="113"/>
      <c r="K93" s="127"/>
    </row>
    <row r="94" spans="1:11">
      <c r="D94" s="113"/>
      <c r="K94" s="127"/>
    </row>
    <row r="95" spans="1:11">
      <c r="D95" s="113"/>
      <c r="K95" s="127"/>
    </row>
    <row r="96" spans="1:11">
      <c r="D96" s="113"/>
      <c r="K96" s="127"/>
    </row>
    <row r="97" spans="1:11">
      <c r="D97" s="113"/>
      <c r="K97" s="127"/>
    </row>
    <row r="98" spans="1:11">
      <c r="D98" s="113"/>
      <c r="K98" s="127"/>
    </row>
    <row r="99" spans="1:11">
      <c r="K99" s="127"/>
    </row>
    <row r="100" spans="1:11">
      <c r="D100" s="128"/>
      <c r="K100" s="127"/>
    </row>
    <row r="101" spans="1:11">
      <c r="D101" s="128"/>
      <c r="K101" s="127"/>
    </row>
    <row r="102" spans="1:11">
      <c r="D102" s="128"/>
      <c r="K102" s="127"/>
    </row>
    <row r="103" spans="1:11">
      <c r="D103" s="128"/>
      <c r="K103" s="127"/>
    </row>
    <row r="104" spans="1:11" ht="15.75">
      <c r="A104" s="129"/>
      <c r="B104" s="130"/>
      <c r="C104" s="131"/>
      <c r="D104" s="131"/>
      <c r="E104" s="131"/>
      <c r="F104" s="126"/>
      <c r="K104" s="127"/>
    </row>
    <row r="105" spans="1:11" ht="18.75" customHeight="1">
      <c r="D105" s="119"/>
      <c r="E105" s="119"/>
      <c r="F105" s="119"/>
      <c r="K105" s="127"/>
    </row>
    <row r="106" spans="1:11">
      <c r="D106" s="119"/>
      <c r="E106" s="119"/>
      <c r="F106" s="119"/>
      <c r="K106" s="127"/>
    </row>
    <row r="107" spans="1:11">
      <c r="K107" s="127"/>
    </row>
    <row r="108" spans="1:11" ht="15.75">
      <c r="A108" s="129"/>
      <c r="C108" s="131"/>
      <c r="D108" s="131"/>
      <c r="E108" s="114"/>
      <c r="F108" s="126"/>
      <c r="K108" s="127"/>
    </row>
    <row r="109" spans="1:11">
      <c r="A109" s="132"/>
      <c r="C109" s="133"/>
      <c r="D109" s="133"/>
      <c r="E109" s="115"/>
      <c r="K109" s="127"/>
    </row>
    <row r="110" spans="1:11">
      <c r="K110" s="127"/>
    </row>
    <row r="111" spans="1:11">
      <c r="K111" s="127"/>
    </row>
    <row r="112" spans="1:11">
      <c r="B112" s="134"/>
      <c r="K112" s="127"/>
    </row>
    <row r="113" spans="2:11">
      <c r="B113" s="134"/>
      <c r="K113" s="127"/>
    </row>
    <row r="114" spans="2:11">
      <c r="B114" s="134"/>
      <c r="K114" s="127"/>
    </row>
    <row r="115" spans="2:11">
      <c r="B115" s="134"/>
      <c r="K115" s="127"/>
    </row>
    <row r="116" spans="2:11">
      <c r="B116" s="134"/>
      <c r="K116" s="127"/>
    </row>
    <row r="117" spans="2:11">
      <c r="B117" s="134"/>
      <c r="K117" s="127"/>
    </row>
    <row r="118" spans="2:11">
      <c r="B118" s="134"/>
      <c r="K118" s="127"/>
    </row>
    <row r="119" spans="2:11">
      <c r="B119" s="134"/>
      <c r="K119" s="127"/>
    </row>
    <row r="120" spans="2:11">
      <c r="B120" s="134"/>
      <c r="K120" s="127"/>
    </row>
    <row r="121" spans="2:11">
      <c r="B121" s="134"/>
      <c r="K121" s="127"/>
    </row>
    <row r="122" spans="2:11">
      <c r="B122" s="134"/>
    </row>
    <row r="123" spans="2:11">
      <c r="B123" s="134"/>
    </row>
    <row r="124" spans="2:11">
      <c r="B124" s="134"/>
    </row>
    <row r="125" spans="2:11">
      <c r="B125" s="134"/>
    </row>
    <row r="126" spans="2:11">
      <c r="B126" s="134"/>
    </row>
    <row r="127" spans="2:11" ht="15.75">
      <c r="B127" s="134"/>
      <c r="D127" s="116"/>
      <c r="E127" s="112"/>
    </row>
    <row r="128" spans="2:11" ht="15.75">
      <c r="D128" s="119"/>
      <c r="F128" s="135"/>
      <c r="G128" s="131"/>
      <c r="H128" s="131"/>
    </row>
    <row r="129" spans="2:8">
      <c r="D129" s="119"/>
      <c r="F129" s="135"/>
      <c r="G129" s="133"/>
      <c r="H129" s="133"/>
    </row>
    <row r="130" spans="2:8">
      <c r="B130" s="134"/>
    </row>
    <row r="131" spans="2:8">
      <c r="B131" s="134"/>
    </row>
    <row r="132" spans="2:8">
      <c r="B132" s="134"/>
    </row>
    <row r="133" spans="2:8">
      <c r="B133" s="134"/>
    </row>
    <row r="134" spans="2:8">
      <c r="B134" s="134"/>
    </row>
    <row r="135" spans="2:8">
      <c r="B135" s="134"/>
    </row>
    <row r="136" spans="2:8">
      <c r="B136" s="134"/>
    </row>
    <row r="137" spans="2:8">
      <c r="B137" s="134"/>
    </row>
    <row r="138" spans="2:8">
      <c r="B138" s="134"/>
    </row>
    <row r="139" spans="2:8">
      <c r="B139" s="134"/>
    </row>
    <row r="140" spans="2:8">
      <c r="B140" s="134"/>
    </row>
    <row r="141" spans="2:8">
      <c r="B141" s="134"/>
    </row>
  </sheetData>
  <sheetProtection algorithmName="SHA-512" hashValue="MBpkilAg6J+1FRNRISzuk7Goymo3yNDPmw2+43fqCsmNsCfP0lAX1KZWCBNpssGLQzwnjLQ2Xh5GgPtsDuApxQ==" saltValue="FLvo6WmFCoKWnxVZDqCpRA==" spinCount="100000" sheet="1" objects="1" scenarios="1"/>
  <mergeCells count="5">
    <mergeCell ref="A3:F3"/>
    <mergeCell ref="A4:F4"/>
    <mergeCell ref="A5:F5"/>
    <mergeCell ref="A90:F90"/>
    <mergeCell ref="A91:F91"/>
  </mergeCells>
  <pageMargins left="0.70866141732283472" right="0.70866141732283472" top="0.74803149606299213" bottom="0.74803149606299213" header="0.31496062992125984" footer="0.31496062992125984"/>
  <pageSetup paperSize="9" scale="50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abSelected="1" zoomScaleNormal="100" zoomScaleSheetLayoutView="100" workbookViewId="0">
      <selection activeCell="I10" sqref="I10"/>
    </sheetView>
  </sheetViews>
  <sheetFormatPr baseColWidth="10" defaultRowHeight="15"/>
  <cols>
    <col min="2" max="2" width="12" customWidth="1"/>
    <col min="3" max="3" width="45.28515625" customWidth="1"/>
    <col min="4" max="4" width="44.28515625" customWidth="1"/>
    <col min="5" max="5" width="17" customWidth="1"/>
  </cols>
  <sheetData>
    <row r="1" spans="1:6">
      <c r="A1" s="59"/>
      <c r="B1" s="60"/>
      <c r="C1" s="61"/>
      <c r="D1" s="61"/>
      <c r="E1" s="62"/>
      <c r="F1" s="46"/>
    </row>
    <row r="2" spans="1:6">
      <c r="A2" s="59"/>
      <c r="B2" s="60"/>
      <c r="C2" s="63" t="s">
        <v>131</v>
      </c>
      <c r="D2" s="61"/>
      <c r="E2" s="62"/>
      <c r="F2" s="46"/>
    </row>
    <row r="3" spans="1:6">
      <c r="A3" s="59"/>
      <c r="B3" s="60"/>
      <c r="C3" s="63"/>
      <c r="D3" s="61"/>
      <c r="E3" s="62"/>
      <c r="F3" s="46"/>
    </row>
    <row r="4" spans="1:6">
      <c r="A4" s="237" t="s">
        <v>2</v>
      </c>
      <c r="B4" s="237"/>
      <c r="C4" s="237"/>
      <c r="D4" s="237"/>
      <c r="E4" s="237"/>
      <c r="F4" s="46"/>
    </row>
    <row r="5" spans="1:6">
      <c r="A5" s="237" t="s">
        <v>132</v>
      </c>
      <c r="B5" s="237"/>
      <c r="C5" s="237"/>
      <c r="D5" s="237"/>
      <c r="E5" s="237"/>
      <c r="F5" s="46"/>
    </row>
    <row r="6" spans="1:6">
      <c r="A6" s="237" t="s">
        <v>306</v>
      </c>
      <c r="B6" s="237"/>
      <c r="C6" s="237"/>
      <c r="D6" s="237"/>
      <c r="E6" s="237"/>
      <c r="F6" s="46"/>
    </row>
    <row r="7" spans="1:6">
      <c r="B7" s="64"/>
      <c r="C7" s="64"/>
      <c r="D7" s="64"/>
      <c r="E7" s="64"/>
      <c r="F7" s="46"/>
    </row>
    <row r="8" spans="1:6" ht="15.75" thickBot="1">
      <c r="A8" s="237"/>
      <c r="B8" s="237"/>
      <c r="C8" s="237"/>
      <c r="D8" s="237"/>
      <c r="E8" s="237"/>
      <c r="F8" s="46"/>
    </row>
    <row r="9" spans="1:6" ht="15" customHeight="1">
      <c r="A9" s="238" t="s">
        <v>133</v>
      </c>
      <c r="B9" s="240" t="s">
        <v>134</v>
      </c>
      <c r="C9" s="242" t="s">
        <v>135</v>
      </c>
      <c r="D9" s="242" t="s">
        <v>136</v>
      </c>
      <c r="E9" s="244" t="s">
        <v>137</v>
      </c>
      <c r="F9" s="215"/>
    </row>
    <row r="10" spans="1:6" ht="22.5" customHeight="1" thickBot="1">
      <c r="A10" s="239"/>
      <c r="B10" s="241"/>
      <c r="C10" s="243"/>
      <c r="D10" s="243"/>
      <c r="E10" s="245"/>
      <c r="F10" s="215"/>
    </row>
    <row r="11" spans="1:6">
      <c r="A11" s="65">
        <v>39785</v>
      </c>
      <c r="B11" s="66">
        <v>14</v>
      </c>
      <c r="C11" s="67" t="s">
        <v>138</v>
      </c>
      <c r="D11" s="67" t="s">
        <v>139</v>
      </c>
      <c r="E11" s="68">
        <v>663126.75</v>
      </c>
      <c r="F11" s="216"/>
    </row>
    <row r="12" spans="1:6">
      <c r="A12" s="69">
        <v>41436</v>
      </c>
      <c r="B12" s="70">
        <v>6782</v>
      </c>
      <c r="C12" s="71" t="s">
        <v>140</v>
      </c>
      <c r="D12" s="71" t="s">
        <v>141</v>
      </c>
      <c r="E12" s="72">
        <v>84687.8</v>
      </c>
      <c r="F12" s="216"/>
    </row>
    <row r="13" spans="1:6">
      <c r="A13" s="69">
        <v>41712</v>
      </c>
      <c r="B13" s="70">
        <v>150</v>
      </c>
      <c r="C13" s="71" t="s">
        <v>142</v>
      </c>
      <c r="D13" s="71" t="s">
        <v>143</v>
      </c>
      <c r="E13" s="72">
        <v>40054.89</v>
      </c>
      <c r="F13" s="216"/>
    </row>
    <row r="14" spans="1:6">
      <c r="A14" s="69">
        <v>41989</v>
      </c>
      <c r="B14" s="70">
        <v>8895</v>
      </c>
      <c r="C14" s="71" t="s">
        <v>144</v>
      </c>
      <c r="D14" s="71" t="s">
        <v>145</v>
      </c>
      <c r="E14" s="72">
        <v>36580</v>
      </c>
      <c r="F14" s="216"/>
    </row>
    <row r="15" spans="1:6">
      <c r="A15" s="69">
        <v>42144</v>
      </c>
      <c r="B15" s="70">
        <v>11500001226</v>
      </c>
      <c r="C15" s="71" t="s">
        <v>146</v>
      </c>
      <c r="D15" s="71" t="s">
        <v>147</v>
      </c>
      <c r="E15" s="72">
        <v>21535</v>
      </c>
      <c r="F15" s="216"/>
    </row>
    <row r="16" spans="1:6">
      <c r="A16" s="69">
        <v>42158</v>
      </c>
      <c r="B16" s="70">
        <v>226666</v>
      </c>
      <c r="C16" s="71" t="s">
        <v>148</v>
      </c>
      <c r="D16" s="71" t="s">
        <v>149</v>
      </c>
      <c r="E16" s="72">
        <v>7692.75</v>
      </c>
      <c r="F16" s="216"/>
    </row>
    <row r="17" spans="1:6">
      <c r="A17" s="69">
        <v>42178</v>
      </c>
      <c r="B17" s="70">
        <v>9335</v>
      </c>
      <c r="C17" s="71" t="s">
        <v>150</v>
      </c>
      <c r="D17" s="71" t="s">
        <v>151</v>
      </c>
      <c r="E17" s="72">
        <v>26811</v>
      </c>
      <c r="F17" s="216"/>
    </row>
    <row r="18" spans="1:6">
      <c r="A18" s="69">
        <v>42201</v>
      </c>
      <c r="B18" s="70">
        <v>973</v>
      </c>
      <c r="C18" s="71" t="s">
        <v>152</v>
      </c>
      <c r="D18" s="71" t="s">
        <v>153</v>
      </c>
      <c r="E18" s="72">
        <v>50794.400000000001</v>
      </c>
      <c r="F18" s="216"/>
    </row>
    <row r="19" spans="1:6">
      <c r="A19" s="69">
        <v>42237</v>
      </c>
      <c r="B19" s="70">
        <v>8</v>
      </c>
      <c r="C19" s="73" t="s">
        <v>154</v>
      </c>
      <c r="D19" s="74" t="s">
        <v>155</v>
      </c>
      <c r="E19" s="75">
        <v>45000</v>
      </c>
      <c r="F19" s="216"/>
    </row>
    <row r="20" spans="1:6">
      <c r="A20" s="69">
        <v>42319</v>
      </c>
      <c r="B20" s="70">
        <v>28</v>
      </c>
      <c r="C20" s="71" t="s">
        <v>156</v>
      </c>
      <c r="D20" s="71" t="s">
        <v>157</v>
      </c>
      <c r="E20" s="76">
        <v>79275</v>
      </c>
      <c r="F20" s="216"/>
    </row>
    <row r="21" spans="1:6">
      <c r="A21" s="69">
        <v>42326</v>
      </c>
      <c r="B21" s="77">
        <v>14221</v>
      </c>
      <c r="C21" s="78" t="s">
        <v>158</v>
      </c>
      <c r="D21" s="74" t="s">
        <v>159</v>
      </c>
      <c r="E21" s="72">
        <v>80000</v>
      </c>
      <c r="F21" s="216"/>
    </row>
    <row r="22" spans="1:6">
      <c r="A22" s="69">
        <v>42452</v>
      </c>
      <c r="B22" s="70">
        <v>11500000046</v>
      </c>
      <c r="C22" s="71" t="s">
        <v>160</v>
      </c>
      <c r="D22" s="71" t="s">
        <v>161</v>
      </c>
      <c r="E22" s="72">
        <v>24190</v>
      </c>
      <c r="F22" s="216"/>
    </row>
    <row r="23" spans="1:6">
      <c r="A23" s="69">
        <v>42479</v>
      </c>
      <c r="B23" s="70">
        <v>11500000058</v>
      </c>
      <c r="C23" s="71" t="s">
        <v>160</v>
      </c>
      <c r="D23" s="71" t="s">
        <v>162</v>
      </c>
      <c r="E23" s="72">
        <v>7084</v>
      </c>
      <c r="F23" s="216"/>
    </row>
    <row r="24" spans="1:6">
      <c r="A24" s="69">
        <v>42567</v>
      </c>
      <c r="B24" s="79">
        <v>56301</v>
      </c>
      <c r="C24" s="71" t="s">
        <v>163</v>
      </c>
      <c r="D24" s="71" t="s">
        <v>164</v>
      </c>
      <c r="E24" s="72">
        <v>9320.82</v>
      </c>
      <c r="F24" s="216"/>
    </row>
    <row r="25" spans="1:6">
      <c r="A25" s="69">
        <v>42768</v>
      </c>
      <c r="B25" s="70">
        <v>11285</v>
      </c>
      <c r="C25" s="71" t="s">
        <v>165</v>
      </c>
      <c r="D25" s="71" t="s">
        <v>166</v>
      </c>
      <c r="E25" s="76">
        <v>4166.67</v>
      </c>
      <c r="F25" s="216"/>
    </row>
    <row r="26" spans="1:6">
      <c r="A26" s="69">
        <v>42768</v>
      </c>
      <c r="B26" s="80">
        <v>11404</v>
      </c>
      <c r="C26" s="71" t="s">
        <v>165</v>
      </c>
      <c r="D26" s="71" t="s">
        <v>166</v>
      </c>
      <c r="E26" s="76">
        <v>4166.67</v>
      </c>
      <c r="F26" s="216"/>
    </row>
    <row r="27" spans="1:6">
      <c r="A27" s="69">
        <v>42835</v>
      </c>
      <c r="B27" s="80">
        <v>11651</v>
      </c>
      <c r="C27" s="71" t="s">
        <v>165</v>
      </c>
      <c r="D27" s="71" t="s">
        <v>166</v>
      </c>
      <c r="E27" s="72">
        <v>4166.67</v>
      </c>
      <c r="F27" s="216"/>
    </row>
    <row r="28" spans="1:6">
      <c r="A28" s="69">
        <v>42858</v>
      </c>
      <c r="B28" s="80">
        <v>11775</v>
      </c>
      <c r="C28" s="71" t="s">
        <v>165</v>
      </c>
      <c r="D28" s="71" t="s">
        <v>166</v>
      </c>
      <c r="E28" s="76">
        <v>4166.67</v>
      </c>
      <c r="F28" s="216"/>
    </row>
    <row r="29" spans="1:6">
      <c r="A29" s="69">
        <v>42859</v>
      </c>
      <c r="B29" s="70" t="s">
        <v>167</v>
      </c>
      <c r="C29" s="71" t="s">
        <v>168</v>
      </c>
      <c r="D29" s="70" t="s">
        <v>169</v>
      </c>
      <c r="E29" s="76">
        <v>1600</v>
      </c>
      <c r="F29" s="216"/>
    </row>
    <row r="30" spans="1:6">
      <c r="A30" s="69">
        <v>42866</v>
      </c>
      <c r="B30" s="70" t="s">
        <v>170</v>
      </c>
      <c r="C30" s="71" t="s">
        <v>168</v>
      </c>
      <c r="D30" s="70" t="s">
        <v>171</v>
      </c>
      <c r="E30" s="76">
        <v>1599.99</v>
      </c>
      <c r="F30" s="216"/>
    </row>
    <row r="31" spans="1:6">
      <c r="A31" s="69">
        <v>42893</v>
      </c>
      <c r="B31" s="80">
        <v>11909</v>
      </c>
      <c r="C31" s="71" t="s">
        <v>165</v>
      </c>
      <c r="D31" s="71" t="s">
        <v>166</v>
      </c>
      <c r="E31" s="76">
        <v>4166.67</v>
      </c>
      <c r="F31" s="216"/>
    </row>
    <row r="32" spans="1:6">
      <c r="A32" s="69">
        <v>42926</v>
      </c>
      <c r="B32" s="80">
        <v>12034</v>
      </c>
      <c r="C32" s="71" t="s">
        <v>165</v>
      </c>
      <c r="D32" s="71" t="s">
        <v>166</v>
      </c>
      <c r="E32" s="76">
        <v>4166.67</v>
      </c>
      <c r="F32" s="216"/>
    </row>
    <row r="33" spans="1:6">
      <c r="A33" s="69">
        <v>42956</v>
      </c>
      <c r="B33" s="80">
        <v>12151</v>
      </c>
      <c r="C33" s="71" t="s">
        <v>165</v>
      </c>
      <c r="D33" s="71" t="s">
        <v>166</v>
      </c>
      <c r="E33" s="76">
        <v>4166.67</v>
      </c>
      <c r="F33" s="216"/>
    </row>
    <row r="34" spans="1:6">
      <c r="A34" s="69">
        <v>42982</v>
      </c>
      <c r="B34" s="70">
        <v>1012</v>
      </c>
      <c r="C34" s="71" t="s">
        <v>172</v>
      </c>
      <c r="D34" s="71" t="s">
        <v>173</v>
      </c>
      <c r="E34" s="76">
        <v>6589.12</v>
      </c>
      <c r="F34" s="216"/>
    </row>
    <row r="35" spans="1:6">
      <c r="A35" s="69">
        <v>42989</v>
      </c>
      <c r="B35" s="80">
        <v>12271</v>
      </c>
      <c r="C35" s="71" t="s">
        <v>165</v>
      </c>
      <c r="D35" s="71" t="s">
        <v>166</v>
      </c>
      <c r="E35" s="76">
        <v>4166.67</v>
      </c>
      <c r="F35" s="216"/>
    </row>
    <row r="36" spans="1:6">
      <c r="A36" s="69">
        <v>42996</v>
      </c>
      <c r="B36" s="70">
        <v>1040</v>
      </c>
      <c r="C36" s="71" t="s">
        <v>172</v>
      </c>
      <c r="D36" s="71" t="s">
        <v>174</v>
      </c>
      <c r="E36" s="76">
        <v>1758.2</v>
      </c>
      <c r="F36" s="216"/>
    </row>
    <row r="37" spans="1:6">
      <c r="A37" s="69">
        <v>42997</v>
      </c>
      <c r="B37" s="70">
        <v>1042</v>
      </c>
      <c r="C37" s="71" t="s">
        <v>172</v>
      </c>
      <c r="D37" s="71" t="s">
        <v>175</v>
      </c>
      <c r="E37" s="76">
        <v>19766.48</v>
      </c>
      <c r="F37" s="216"/>
    </row>
    <row r="38" spans="1:6">
      <c r="A38" s="69">
        <v>43005</v>
      </c>
      <c r="B38" s="70" t="s">
        <v>176</v>
      </c>
      <c r="C38" s="71" t="s">
        <v>168</v>
      </c>
      <c r="D38" s="71" t="s">
        <v>177</v>
      </c>
      <c r="E38" s="76">
        <v>271248.28999999998</v>
      </c>
      <c r="F38" s="216"/>
    </row>
    <row r="39" spans="1:6">
      <c r="A39" s="69">
        <v>43011</v>
      </c>
      <c r="B39" s="70">
        <v>12388</v>
      </c>
      <c r="C39" s="71" t="s">
        <v>165</v>
      </c>
      <c r="D39" s="71" t="s">
        <v>166</v>
      </c>
      <c r="E39" s="76">
        <v>4166.67</v>
      </c>
      <c r="F39" s="216"/>
    </row>
    <row r="40" spans="1:6">
      <c r="A40" s="69">
        <v>43049</v>
      </c>
      <c r="B40" s="70">
        <v>12512</v>
      </c>
      <c r="C40" s="71" t="s">
        <v>165</v>
      </c>
      <c r="D40" s="71" t="s">
        <v>166</v>
      </c>
      <c r="E40" s="72">
        <v>4166.67</v>
      </c>
      <c r="F40" s="216"/>
    </row>
    <row r="41" spans="1:6">
      <c r="A41" s="69">
        <v>43076</v>
      </c>
      <c r="B41" s="80">
        <v>12640</v>
      </c>
      <c r="C41" s="71" t="s">
        <v>165</v>
      </c>
      <c r="D41" s="71" t="s">
        <v>166</v>
      </c>
      <c r="E41" s="76">
        <v>4166.67</v>
      </c>
      <c r="F41" s="216"/>
    </row>
    <row r="42" spans="1:6">
      <c r="A42" s="69">
        <v>43083</v>
      </c>
      <c r="B42" s="70">
        <v>11500002008</v>
      </c>
      <c r="C42" s="81" t="s">
        <v>178</v>
      </c>
      <c r="D42" s="81" t="s">
        <v>179</v>
      </c>
      <c r="E42" s="82">
        <v>96701</v>
      </c>
      <c r="F42" s="216"/>
    </row>
    <row r="43" spans="1:6">
      <c r="A43" s="69">
        <v>43090</v>
      </c>
      <c r="B43" s="70">
        <v>11500002007</v>
      </c>
      <c r="C43" s="81" t="s">
        <v>178</v>
      </c>
      <c r="D43" s="81" t="s">
        <v>180</v>
      </c>
      <c r="E43" s="82">
        <v>3982.5</v>
      </c>
      <c r="F43" s="216"/>
    </row>
    <row r="44" spans="1:6">
      <c r="A44" s="69">
        <v>43136</v>
      </c>
      <c r="B44" s="80">
        <v>12755</v>
      </c>
      <c r="C44" s="71" t="s">
        <v>165</v>
      </c>
      <c r="D44" s="71" t="s">
        <v>166</v>
      </c>
      <c r="E44" s="72">
        <v>4166.67</v>
      </c>
      <c r="F44" s="216"/>
    </row>
    <row r="45" spans="1:6">
      <c r="A45" s="69">
        <v>43136</v>
      </c>
      <c r="B45" s="80">
        <v>12834</v>
      </c>
      <c r="C45" s="71" t="s">
        <v>165</v>
      </c>
      <c r="D45" s="71" t="s">
        <v>166</v>
      </c>
      <c r="E45" s="76">
        <v>4166.67</v>
      </c>
      <c r="F45" s="216"/>
    </row>
    <row r="46" spans="1:6">
      <c r="A46" s="69">
        <v>43161</v>
      </c>
      <c r="B46" s="80">
        <v>13007</v>
      </c>
      <c r="C46" s="71" t="s">
        <v>165</v>
      </c>
      <c r="D46" s="71" t="s">
        <v>166</v>
      </c>
      <c r="E46" s="76">
        <v>4166.67</v>
      </c>
      <c r="F46" s="216"/>
    </row>
    <row r="47" spans="1:6">
      <c r="A47" s="69">
        <v>43488</v>
      </c>
      <c r="B47" s="80">
        <v>14156</v>
      </c>
      <c r="C47" s="71" t="s">
        <v>181</v>
      </c>
      <c r="D47" s="83" t="s">
        <v>166</v>
      </c>
      <c r="E47" s="76">
        <v>4166.67</v>
      </c>
      <c r="F47" s="216"/>
    </row>
    <row r="48" spans="1:6">
      <c r="A48" s="69">
        <v>43515</v>
      </c>
      <c r="B48" s="80">
        <v>14286</v>
      </c>
      <c r="C48" s="71" t="s">
        <v>181</v>
      </c>
      <c r="D48" s="83" t="s">
        <v>166</v>
      </c>
      <c r="E48" s="76">
        <v>4166.67</v>
      </c>
      <c r="F48" s="216"/>
    </row>
    <row r="49" spans="1:6">
      <c r="A49" s="69">
        <v>43529</v>
      </c>
      <c r="B49" s="80">
        <v>14410</v>
      </c>
      <c r="C49" s="71" t="s">
        <v>181</v>
      </c>
      <c r="D49" s="83" t="s">
        <v>166</v>
      </c>
      <c r="E49" s="76">
        <v>4166.67</v>
      </c>
      <c r="F49" s="216"/>
    </row>
    <row r="50" spans="1:6">
      <c r="A50" s="69">
        <v>43892</v>
      </c>
      <c r="B50" s="70" t="s">
        <v>182</v>
      </c>
      <c r="C50" s="71" t="s">
        <v>183</v>
      </c>
      <c r="D50" s="83" t="s">
        <v>184</v>
      </c>
      <c r="E50" s="84">
        <v>4325</v>
      </c>
      <c r="F50" s="216"/>
    </row>
    <row r="51" spans="1:6">
      <c r="A51" s="85">
        <v>44028</v>
      </c>
      <c r="B51" s="86">
        <v>1500000182</v>
      </c>
      <c r="C51" s="87" t="s">
        <v>185</v>
      </c>
      <c r="D51" s="87" t="s">
        <v>186</v>
      </c>
      <c r="E51" s="88">
        <v>31978</v>
      </c>
      <c r="F51" s="216"/>
    </row>
    <row r="52" spans="1:6">
      <c r="A52" s="69">
        <v>44075</v>
      </c>
      <c r="B52" s="70">
        <v>1500001776</v>
      </c>
      <c r="C52" s="71" t="s">
        <v>183</v>
      </c>
      <c r="D52" s="83" t="s">
        <v>184</v>
      </c>
      <c r="E52" s="84">
        <v>8650</v>
      </c>
      <c r="F52" s="216"/>
    </row>
    <row r="53" spans="1:6">
      <c r="A53" s="85">
        <v>44123</v>
      </c>
      <c r="B53" s="86">
        <v>1500011701</v>
      </c>
      <c r="C53" s="87" t="s">
        <v>187</v>
      </c>
      <c r="D53" s="87" t="s">
        <v>188</v>
      </c>
      <c r="E53" s="88">
        <v>15757</v>
      </c>
      <c r="F53" s="216"/>
    </row>
    <row r="54" spans="1:6">
      <c r="A54" s="85">
        <v>44208</v>
      </c>
      <c r="B54" s="86">
        <v>1500000001</v>
      </c>
      <c r="C54" s="87" t="s">
        <v>189</v>
      </c>
      <c r="D54" s="87" t="s">
        <v>190</v>
      </c>
      <c r="E54" s="88">
        <v>8850</v>
      </c>
      <c r="F54" s="216"/>
    </row>
    <row r="55" spans="1:6">
      <c r="A55" s="69">
        <v>44251</v>
      </c>
      <c r="B55" s="80">
        <v>16750</v>
      </c>
      <c r="C55" s="71" t="s">
        <v>181</v>
      </c>
      <c r="D55" s="83" t="s">
        <v>166</v>
      </c>
      <c r="E55" s="84">
        <v>4166.67</v>
      </c>
      <c r="F55" s="216"/>
    </row>
    <row r="56" spans="1:6">
      <c r="A56" s="69">
        <v>44253</v>
      </c>
      <c r="B56" s="80">
        <v>16870</v>
      </c>
      <c r="C56" s="71" t="s">
        <v>181</v>
      </c>
      <c r="D56" s="83" t="s">
        <v>166</v>
      </c>
      <c r="E56" s="84">
        <v>4166.67</v>
      </c>
      <c r="F56" s="216"/>
    </row>
    <row r="57" spans="1:6">
      <c r="A57" s="85">
        <v>44274</v>
      </c>
      <c r="B57" s="86">
        <v>1500000002</v>
      </c>
      <c r="C57" s="87" t="s">
        <v>191</v>
      </c>
      <c r="D57" s="87" t="s">
        <v>192</v>
      </c>
      <c r="E57" s="84">
        <v>11520</v>
      </c>
      <c r="F57" s="216"/>
    </row>
    <row r="58" spans="1:6">
      <c r="A58" s="85">
        <v>44284</v>
      </c>
      <c r="B58" s="86">
        <v>1500000274</v>
      </c>
      <c r="C58" s="87" t="s">
        <v>193</v>
      </c>
      <c r="D58" s="87" t="s">
        <v>194</v>
      </c>
      <c r="E58" s="84">
        <v>12254.3</v>
      </c>
      <c r="F58" s="216"/>
    </row>
    <row r="59" spans="1:6">
      <c r="A59" s="85">
        <v>44285</v>
      </c>
      <c r="B59" s="86">
        <v>1500000681</v>
      </c>
      <c r="C59" s="87" t="s">
        <v>195</v>
      </c>
      <c r="D59" s="87" t="s">
        <v>196</v>
      </c>
      <c r="E59" s="84">
        <v>98412</v>
      </c>
      <c r="F59" s="216"/>
    </row>
    <row r="60" spans="1:6">
      <c r="A60" s="85">
        <v>44319</v>
      </c>
      <c r="B60" s="86">
        <v>1500000247</v>
      </c>
      <c r="C60" s="87" t="s">
        <v>197</v>
      </c>
      <c r="D60" s="87" t="s">
        <v>198</v>
      </c>
      <c r="E60" s="84">
        <v>290485.88</v>
      </c>
      <c r="F60" s="216"/>
    </row>
    <row r="61" spans="1:6">
      <c r="A61" s="85">
        <v>44340</v>
      </c>
      <c r="B61" s="70">
        <v>1500000255</v>
      </c>
      <c r="C61" s="87" t="s">
        <v>199</v>
      </c>
      <c r="D61" s="87" t="s">
        <v>200</v>
      </c>
      <c r="E61" s="84">
        <v>12068.28</v>
      </c>
      <c r="F61" s="216"/>
    </row>
    <row r="62" spans="1:6">
      <c r="A62" s="85">
        <v>44362</v>
      </c>
      <c r="B62" s="70">
        <v>1500025831</v>
      </c>
      <c r="C62" s="87" t="s">
        <v>288</v>
      </c>
      <c r="D62" s="87" t="s">
        <v>289</v>
      </c>
      <c r="E62" s="84">
        <v>636911.80000000005</v>
      </c>
      <c r="F62" s="216"/>
    </row>
    <row r="63" spans="1:6">
      <c r="A63" s="85">
        <v>44379</v>
      </c>
      <c r="B63" s="70">
        <v>1500005858</v>
      </c>
      <c r="C63" s="87" t="s">
        <v>201</v>
      </c>
      <c r="D63" s="87" t="s">
        <v>202</v>
      </c>
      <c r="E63" s="88">
        <v>6900</v>
      </c>
      <c r="F63" s="216"/>
    </row>
    <row r="64" spans="1:6">
      <c r="A64" s="85">
        <v>44387</v>
      </c>
      <c r="B64" s="70">
        <v>1500000261</v>
      </c>
      <c r="C64" s="87" t="s">
        <v>203</v>
      </c>
      <c r="D64" s="87" t="s">
        <v>204</v>
      </c>
      <c r="E64" s="88">
        <v>23895</v>
      </c>
      <c r="F64" s="216"/>
    </row>
    <row r="65" spans="1:8">
      <c r="A65" s="85">
        <v>44390</v>
      </c>
      <c r="B65" s="70">
        <v>1500000327</v>
      </c>
      <c r="C65" s="87" t="s">
        <v>205</v>
      </c>
      <c r="D65" s="87" t="s">
        <v>206</v>
      </c>
      <c r="E65" s="88">
        <v>50032</v>
      </c>
      <c r="F65" s="216"/>
    </row>
    <row r="66" spans="1:8">
      <c r="A66" s="85">
        <v>44396</v>
      </c>
      <c r="B66" s="70">
        <v>1500000005</v>
      </c>
      <c r="C66" s="87" t="s">
        <v>207</v>
      </c>
      <c r="D66" s="87" t="s">
        <v>208</v>
      </c>
      <c r="E66" s="88">
        <v>35849.919999999998</v>
      </c>
      <c r="F66" s="216"/>
    </row>
    <row r="67" spans="1:8">
      <c r="A67" s="85">
        <v>44398</v>
      </c>
      <c r="B67" s="70">
        <v>1500018018</v>
      </c>
      <c r="C67" s="87" t="s">
        <v>187</v>
      </c>
      <c r="D67" s="87" t="s">
        <v>209</v>
      </c>
      <c r="E67" s="88">
        <v>7230.32</v>
      </c>
      <c r="F67" s="216"/>
    </row>
    <row r="68" spans="1:8">
      <c r="A68" s="85">
        <v>44399</v>
      </c>
      <c r="B68" s="70">
        <v>1500011756</v>
      </c>
      <c r="C68" s="87" t="s">
        <v>210</v>
      </c>
      <c r="D68" s="87" t="s">
        <v>211</v>
      </c>
      <c r="E68" s="88">
        <v>88691.43</v>
      </c>
      <c r="F68" s="216"/>
    </row>
    <row r="69" spans="1:8">
      <c r="A69" s="85">
        <v>44399</v>
      </c>
      <c r="B69" s="70">
        <v>1500001212</v>
      </c>
      <c r="C69" s="87" t="s">
        <v>212</v>
      </c>
      <c r="D69" s="87" t="s">
        <v>213</v>
      </c>
      <c r="E69" s="88">
        <v>4174.84</v>
      </c>
      <c r="F69" s="216"/>
    </row>
    <row r="70" spans="1:8">
      <c r="A70" s="85">
        <v>44404</v>
      </c>
      <c r="B70" s="70">
        <v>1500001901</v>
      </c>
      <c r="C70" s="87" t="s">
        <v>214</v>
      </c>
      <c r="D70" s="87" t="s">
        <v>192</v>
      </c>
      <c r="E70" s="88">
        <v>25299.200000000001</v>
      </c>
      <c r="F70" s="216"/>
    </row>
    <row r="71" spans="1:8">
      <c r="A71" s="85">
        <v>44411</v>
      </c>
      <c r="B71" s="86">
        <v>1500060820</v>
      </c>
      <c r="C71" s="87" t="s">
        <v>290</v>
      </c>
      <c r="D71" s="71" t="s">
        <v>291</v>
      </c>
      <c r="E71" s="88">
        <v>280000</v>
      </c>
      <c r="F71" s="216"/>
    </row>
    <row r="72" spans="1:8">
      <c r="A72" s="89">
        <v>44411</v>
      </c>
      <c r="B72" s="217">
        <v>1500000005</v>
      </c>
      <c r="C72" s="218" t="s">
        <v>189</v>
      </c>
      <c r="D72" s="219" t="s">
        <v>292</v>
      </c>
      <c r="E72" s="92">
        <v>29500</v>
      </c>
      <c r="F72" s="216"/>
    </row>
    <row r="73" spans="1:8" ht="14.25" customHeight="1">
      <c r="A73" s="89">
        <v>44412</v>
      </c>
      <c r="B73" s="217">
        <v>1500000149</v>
      </c>
      <c r="C73" s="218" t="s">
        <v>293</v>
      </c>
      <c r="D73" s="218" t="s">
        <v>294</v>
      </c>
      <c r="E73" s="92">
        <v>88566.74</v>
      </c>
      <c r="F73" s="216"/>
      <c r="H73" s="29"/>
    </row>
    <row r="74" spans="1:8">
      <c r="A74" s="85">
        <v>44412</v>
      </c>
      <c r="B74" s="70">
        <v>1500060822</v>
      </c>
      <c r="C74" s="87" t="s">
        <v>290</v>
      </c>
      <c r="D74" s="71" t="s">
        <v>291</v>
      </c>
      <c r="E74" s="88">
        <v>240000</v>
      </c>
      <c r="F74" s="216"/>
    </row>
    <row r="75" spans="1:8">
      <c r="A75" s="89">
        <v>44418</v>
      </c>
      <c r="B75" s="217">
        <v>1500000633</v>
      </c>
      <c r="C75" s="218" t="s">
        <v>295</v>
      </c>
      <c r="D75" s="218" t="s">
        <v>296</v>
      </c>
      <c r="E75" s="92">
        <v>44402.6</v>
      </c>
      <c r="F75" s="216"/>
    </row>
    <row r="76" spans="1:8">
      <c r="A76" s="89">
        <v>44418</v>
      </c>
      <c r="B76" s="217">
        <v>1500000633</v>
      </c>
      <c r="C76" s="218" t="s">
        <v>295</v>
      </c>
      <c r="D76" s="218" t="s">
        <v>296</v>
      </c>
      <c r="E76" s="92">
        <v>5198.49</v>
      </c>
      <c r="F76" s="216"/>
    </row>
    <row r="77" spans="1:8">
      <c r="A77" s="89">
        <v>44418</v>
      </c>
      <c r="B77" s="217">
        <v>1500000633</v>
      </c>
      <c r="C77" s="218" t="s">
        <v>295</v>
      </c>
      <c r="D77" s="218" t="s">
        <v>296</v>
      </c>
      <c r="E77" s="92">
        <v>10089</v>
      </c>
      <c r="F77" s="216"/>
    </row>
    <row r="78" spans="1:8">
      <c r="A78" s="89">
        <v>44418</v>
      </c>
      <c r="B78" s="217">
        <v>1500000381</v>
      </c>
      <c r="C78" s="218" t="s">
        <v>297</v>
      </c>
      <c r="D78" s="218" t="s">
        <v>298</v>
      </c>
      <c r="E78" s="92">
        <v>22050</v>
      </c>
      <c r="F78" s="216"/>
    </row>
    <row r="79" spans="1:8">
      <c r="A79" s="89">
        <v>44420</v>
      </c>
      <c r="B79" s="217">
        <v>1500000003</v>
      </c>
      <c r="C79" s="218" t="s">
        <v>299</v>
      </c>
      <c r="D79" s="218" t="s">
        <v>190</v>
      </c>
      <c r="E79" s="92">
        <v>14750</v>
      </c>
      <c r="F79" s="216"/>
    </row>
    <row r="80" spans="1:8">
      <c r="A80" s="85">
        <v>44425</v>
      </c>
      <c r="B80" s="86">
        <v>1500000313</v>
      </c>
      <c r="C80" s="87" t="s">
        <v>193</v>
      </c>
      <c r="D80" s="87" t="s">
        <v>300</v>
      </c>
      <c r="E80" s="88">
        <v>9440</v>
      </c>
      <c r="F80" s="216"/>
    </row>
    <row r="81" spans="1:6">
      <c r="A81" s="85">
        <v>44425</v>
      </c>
      <c r="B81" s="86">
        <v>1500001230</v>
      </c>
      <c r="C81" s="87" t="s">
        <v>212</v>
      </c>
      <c r="D81" s="87" t="s">
        <v>301</v>
      </c>
      <c r="E81" s="88">
        <v>41533.17</v>
      </c>
      <c r="F81" s="216"/>
    </row>
    <row r="82" spans="1:6">
      <c r="A82" s="85">
        <v>44436</v>
      </c>
      <c r="B82" s="86">
        <v>1500105684</v>
      </c>
      <c r="C82" s="83" t="s">
        <v>302</v>
      </c>
      <c r="D82" s="83" t="s">
        <v>215</v>
      </c>
      <c r="E82" s="88">
        <v>25587.37</v>
      </c>
      <c r="F82" s="216"/>
    </row>
    <row r="83" spans="1:6">
      <c r="A83" s="85">
        <v>44436</v>
      </c>
      <c r="B83" s="86">
        <v>1500105687</v>
      </c>
      <c r="C83" s="83" t="s">
        <v>303</v>
      </c>
      <c r="D83" s="83" t="s">
        <v>215</v>
      </c>
      <c r="E83" s="88">
        <v>201422.33</v>
      </c>
      <c r="F83" s="216"/>
    </row>
    <row r="84" spans="1:6">
      <c r="A84" s="85">
        <v>44405</v>
      </c>
      <c r="B84" s="86">
        <v>1500105519</v>
      </c>
      <c r="C84" s="220" t="s">
        <v>304</v>
      </c>
      <c r="D84" s="81" t="s">
        <v>216</v>
      </c>
      <c r="E84" s="88">
        <v>10335</v>
      </c>
      <c r="F84" s="216"/>
    </row>
    <row r="85" spans="1:6">
      <c r="A85" s="85">
        <v>44436</v>
      </c>
      <c r="B85" s="86">
        <v>1500105692</v>
      </c>
      <c r="C85" s="220" t="s">
        <v>305</v>
      </c>
      <c r="D85" s="81" t="s">
        <v>217</v>
      </c>
      <c r="E85" s="88">
        <v>121139.07</v>
      </c>
      <c r="F85" s="216"/>
    </row>
    <row r="86" spans="1:6" ht="15.75" thickBot="1">
      <c r="A86" s="89"/>
      <c r="B86" s="90"/>
      <c r="C86" s="91"/>
      <c r="D86" s="91"/>
      <c r="E86" s="92"/>
    </row>
    <row r="87" spans="1:6" ht="18" customHeight="1" thickBot="1">
      <c r="A87" s="246" t="s">
        <v>218</v>
      </c>
      <c r="B87" s="247"/>
      <c r="C87" s="247"/>
      <c r="D87" s="247"/>
      <c r="E87" s="221">
        <f>SUM(E11:E86)</f>
        <v>4175863.459999999</v>
      </c>
    </row>
    <row r="88" spans="1:6" ht="18" customHeight="1"/>
    <row r="89" spans="1:6" ht="18" customHeight="1">
      <c r="E89" s="93"/>
    </row>
    <row r="90" spans="1:6" ht="18" customHeight="1">
      <c r="E90" s="94"/>
    </row>
    <row r="91" spans="1:6" ht="18" customHeight="1"/>
    <row r="92" spans="1:6">
      <c r="A92" s="235" t="s">
        <v>99</v>
      </c>
      <c r="B92" s="235"/>
      <c r="C92" s="235"/>
      <c r="D92" s="235"/>
      <c r="E92" s="235"/>
    </row>
    <row r="93" spans="1:6" ht="12.75" customHeight="1">
      <c r="A93" s="236" t="s">
        <v>100</v>
      </c>
      <c r="B93" s="236"/>
      <c r="C93" s="236"/>
      <c r="D93" s="236"/>
      <c r="E93" s="236"/>
    </row>
  </sheetData>
  <sheetProtection algorithmName="SHA-512" hashValue="JO6lgrjVy0sp60xKBFXqMhkFCLmfPzz3um790x4417ZUSOmYvpMwVO2NeO3iQ9KNG6kY83b6ZmKfb6tT/gSjsA==" saltValue="J5Y0ChiG3idn1kLCByrtwA==" spinCount="100000" sheet="1" objects="1" scenarios="1"/>
  <mergeCells count="12">
    <mergeCell ref="A92:E92"/>
    <mergeCell ref="A93:E93"/>
    <mergeCell ref="A4:E4"/>
    <mergeCell ref="A5:E5"/>
    <mergeCell ref="A6:E6"/>
    <mergeCell ref="A8:E8"/>
    <mergeCell ref="A9:A10"/>
    <mergeCell ref="B9:B10"/>
    <mergeCell ref="C9:C10"/>
    <mergeCell ref="D9:D10"/>
    <mergeCell ref="E9:E10"/>
    <mergeCell ref="A87:D87"/>
  </mergeCells>
  <pageMargins left="0.70866141732283472" right="0.70866141732283472" top="0.94488188976377963" bottom="0.94488188976377963" header="0.31496062992125984" footer="0.31496062992125984"/>
  <pageSetup paperSize="9" scale="67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EJECUCION PRESUPUESTARIA JULIO </vt:lpstr>
      <vt:lpstr>BALANCE GENERAL</vt:lpstr>
      <vt:lpstr>LIBRO BANCO</vt:lpstr>
      <vt:lpstr>ESTADO DE CUENTA DE SUPLIDOR</vt:lpstr>
      <vt:lpstr>'EJECUCION PRESUPUESTARIA JULIO '!Área_de_impresión</vt:lpstr>
      <vt:lpstr>'ESTADO DE CUENTA DE SUPLIDOR'!Área_de_impresión</vt:lpstr>
      <vt:lpstr>'LIBRO BANCO'!Área_de_impresión</vt:lpstr>
      <vt:lpstr>'ESTADO DE CUENTA DE SUPLIDOR'!Títulos_a_imprimir</vt:lpstr>
      <vt:lpstr>'LIBRO BANCO'!Títulos_a_imprimir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Carlos Martinez</cp:lastModifiedBy>
  <cp:lastPrinted>2021-09-03T18:29:29Z</cp:lastPrinted>
  <dcterms:created xsi:type="dcterms:W3CDTF">2021-08-05T14:36:19Z</dcterms:created>
  <dcterms:modified xsi:type="dcterms:W3CDTF">2021-09-03T19:08:34Z</dcterms:modified>
</cp:coreProperties>
</file>